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khaldssvið\Millifærslur DSG\ÍL sjóður\Húsbréf\"/>
    </mc:Choice>
  </mc:AlternateContent>
  <xr:revisionPtr revIDLastSave="0" documentId="13_ncr:1_{4B20F0DC-FDC4-4A58-BB0F-502944887361}" xr6:coauthVersionLast="45" xr6:coauthVersionMax="45" xr10:uidLastSave="{00000000-0000-0000-0000-000000000000}"/>
  <bookViews>
    <workbookView xWindow="-120" yWindow="-120" windowWidth="29040" windowHeight="15840" xr2:uid="{C87E25F7-E3E3-4DC5-8291-F9E3FE387F52}"/>
  </bookViews>
  <sheets>
    <sheet name="Sheet1" sheetId="1" r:id="rId1"/>
  </sheets>
  <externalReferences>
    <externalReference r:id="rId2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7" i="1" s="1"/>
  <c r="B55" i="1"/>
  <c r="C52" i="1"/>
  <c r="C49" i="1"/>
  <c r="C48" i="1"/>
  <c r="C17" i="1"/>
  <c r="C18" i="1" s="1"/>
  <c r="C19" i="1" s="1"/>
  <c r="A16" i="1"/>
  <c r="K16" i="1" s="1"/>
  <c r="C14" i="1"/>
  <c r="A14" i="1"/>
  <c r="C13" i="1"/>
  <c r="C10" i="1"/>
  <c r="C9" i="1"/>
  <c r="L4" i="1"/>
  <c r="J4" i="1"/>
  <c r="J3" i="1"/>
  <c r="L2" i="1"/>
  <c r="I1" i="1"/>
  <c r="H1" i="1"/>
  <c r="C20" i="1" l="1"/>
  <c r="C58" i="1"/>
  <c r="C59" i="1" s="1"/>
  <c r="C53" i="1"/>
  <c r="B14" i="1"/>
  <c r="B53" i="1" s="1"/>
  <c r="J16" i="1"/>
  <c r="A18" i="1"/>
  <c r="L16" i="1"/>
  <c r="D16" i="1"/>
  <c r="D55" i="1"/>
  <c r="J58" i="1"/>
  <c r="H58" i="1"/>
  <c r="E16" i="1"/>
  <c r="M16" i="1"/>
  <c r="J20" i="1"/>
  <c r="M55" i="1"/>
  <c r="L55" i="1"/>
  <c r="N56" i="1"/>
  <c r="F16" i="1"/>
  <c r="N16" i="1"/>
  <c r="G19" i="1"/>
  <c r="A20" i="1"/>
  <c r="K20" i="1" s="1"/>
  <c r="N55" i="1"/>
  <c r="D57" i="1"/>
  <c r="G16" i="1"/>
  <c r="A17" i="1"/>
  <c r="J17" i="1"/>
  <c r="A55" i="1"/>
  <c r="I55" i="1" s="1"/>
  <c r="A57" i="1"/>
  <c r="N57" i="1" s="1"/>
  <c r="A58" i="1"/>
  <c r="E58" i="1" s="1"/>
  <c r="A56" i="1"/>
  <c r="G56" i="1" s="1"/>
  <c r="H16" i="1"/>
  <c r="K17" i="1"/>
  <c r="E56" i="1"/>
  <c r="H57" i="1"/>
  <c r="K58" i="1"/>
  <c r="I16" i="1"/>
  <c r="D17" i="1"/>
  <c r="L17" i="1"/>
  <c r="A19" i="1"/>
  <c r="J19" i="1" s="1"/>
  <c r="E55" i="1"/>
  <c r="H56" i="1"/>
  <c r="N58" i="1"/>
  <c r="H18" i="1" l="1"/>
  <c r="K18" i="1"/>
  <c r="I18" i="1"/>
  <c r="L18" i="1"/>
  <c r="J18" i="1"/>
  <c r="D18" i="1"/>
  <c r="M19" i="1"/>
  <c r="H19" i="1"/>
  <c r="I19" i="1"/>
  <c r="F19" i="1"/>
  <c r="E19" i="1"/>
  <c r="K19" i="1"/>
  <c r="D19" i="1"/>
  <c r="N19" i="1"/>
  <c r="L19" i="1"/>
  <c r="L57" i="1"/>
  <c r="E57" i="1"/>
  <c r="I57" i="1"/>
  <c r="J57" i="1"/>
  <c r="F57" i="1"/>
  <c r="K57" i="1"/>
  <c r="M57" i="1"/>
  <c r="G18" i="1"/>
  <c r="N18" i="1"/>
  <c r="M18" i="1"/>
  <c r="F18" i="1"/>
  <c r="E18" i="1"/>
  <c r="E20" i="1"/>
  <c r="N20" i="1"/>
  <c r="L20" i="1"/>
  <c r="D20" i="1"/>
  <c r="M20" i="1"/>
  <c r="I20" i="1"/>
  <c r="G57" i="1"/>
  <c r="G17" i="1"/>
  <c r="E17" i="1"/>
  <c r="N17" i="1"/>
  <c r="M17" i="1"/>
  <c r="F17" i="1"/>
  <c r="K55" i="1"/>
  <c r="M58" i="1"/>
  <c r="F58" i="1"/>
  <c r="F56" i="1"/>
  <c r="I58" i="1"/>
  <c r="I17" i="1"/>
  <c r="L56" i="1"/>
  <c r="L58" i="1"/>
  <c r="G55" i="1"/>
  <c r="D58" i="1"/>
  <c r="M56" i="1"/>
  <c r="K56" i="1"/>
  <c r="I56" i="1"/>
  <c r="H17" i="1"/>
  <c r="J56" i="1"/>
  <c r="H20" i="1"/>
  <c r="C21" i="1"/>
  <c r="G20" i="1"/>
  <c r="F20" i="1"/>
  <c r="H55" i="1"/>
  <c r="J55" i="1"/>
  <c r="F55" i="1"/>
  <c r="G58" i="1"/>
  <c r="D56" i="1"/>
  <c r="C60" i="1"/>
  <c r="A59" i="1"/>
  <c r="C61" i="1" l="1"/>
  <c r="J60" i="1"/>
  <c r="M60" i="1"/>
  <c r="H60" i="1"/>
  <c r="D60" i="1"/>
  <c r="A60" i="1"/>
  <c r="L60" i="1" s="1"/>
  <c r="K60" i="1"/>
  <c r="C22" i="1"/>
  <c r="F21" i="1"/>
  <c r="N21" i="1"/>
  <c r="I21" i="1"/>
  <c r="H21" i="1"/>
  <c r="A21" i="1"/>
  <c r="E21" i="1" s="1"/>
  <c r="D21" i="1"/>
  <c r="L21" i="1"/>
  <c r="J21" i="1"/>
  <c r="M21" i="1"/>
  <c r="K21" i="1"/>
  <c r="G21" i="1"/>
  <c r="N59" i="1"/>
  <c r="G59" i="1"/>
  <c r="M59" i="1"/>
  <c r="J59" i="1"/>
  <c r="E59" i="1"/>
  <c r="L59" i="1"/>
  <c r="I59" i="1"/>
  <c r="H59" i="1"/>
  <c r="K59" i="1"/>
  <c r="D59" i="1"/>
  <c r="F59" i="1"/>
  <c r="N60" i="1" l="1"/>
  <c r="E60" i="1"/>
  <c r="C23" i="1"/>
  <c r="A22" i="1"/>
  <c r="F22" i="1" s="1"/>
  <c r="G22" i="1"/>
  <c r="H22" i="1"/>
  <c r="F60" i="1"/>
  <c r="I60" i="1"/>
  <c r="G60" i="1"/>
  <c r="J61" i="1"/>
  <c r="C62" i="1"/>
  <c r="H61" i="1"/>
  <c r="K61" i="1"/>
  <c r="M61" i="1"/>
  <c r="D61" i="1"/>
  <c r="N61" i="1"/>
  <c r="A61" i="1"/>
  <c r="L61" i="1" s="1"/>
  <c r="I61" i="1"/>
  <c r="F61" i="1"/>
  <c r="E61" i="1"/>
  <c r="G61" i="1"/>
  <c r="E22" i="1" l="1"/>
  <c r="M22" i="1"/>
  <c r="J22" i="1"/>
  <c r="C24" i="1"/>
  <c r="J23" i="1"/>
  <c r="A23" i="1"/>
  <c r="M23" i="1" s="1"/>
  <c r="C63" i="1"/>
  <c r="A62" i="1"/>
  <c r="J62" i="1" s="1"/>
  <c r="D22" i="1"/>
  <c r="K22" i="1"/>
  <c r="L22" i="1"/>
  <c r="N22" i="1"/>
  <c r="I22" i="1"/>
  <c r="L62" i="1" l="1"/>
  <c r="G23" i="1"/>
  <c r="I23" i="1"/>
  <c r="E62" i="1"/>
  <c r="K62" i="1"/>
  <c r="N23" i="1"/>
  <c r="H23" i="1"/>
  <c r="I62" i="1"/>
  <c r="F23" i="1"/>
  <c r="D62" i="1"/>
  <c r="K23" i="1"/>
  <c r="H62" i="1"/>
  <c r="G62" i="1"/>
  <c r="C25" i="1"/>
  <c r="G24" i="1"/>
  <c r="A24" i="1"/>
  <c r="H24" i="1" s="1"/>
  <c r="F24" i="1"/>
  <c r="N62" i="1"/>
  <c r="F62" i="1"/>
  <c r="E23" i="1"/>
  <c r="L23" i="1"/>
  <c r="M62" i="1"/>
  <c r="D23" i="1"/>
  <c r="C64" i="1"/>
  <c r="I63" i="1"/>
  <c r="G63" i="1"/>
  <c r="D63" i="1"/>
  <c r="A63" i="1"/>
  <c r="F63" i="1" s="1"/>
  <c r="I24" i="1" l="1"/>
  <c r="E24" i="1"/>
  <c r="C26" i="1"/>
  <c r="A25" i="1"/>
  <c r="I25" i="1" s="1"/>
  <c r="K63" i="1"/>
  <c r="L63" i="1"/>
  <c r="M63" i="1"/>
  <c r="L24" i="1"/>
  <c r="E63" i="1"/>
  <c r="J63" i="1"/>
  <c r="N24" i="1"/>
  <c r="K24" i="1"/>
  <c r="D24" i="1"/>
  <c r="H63" i="1"/>
  <c r="J24" i="1"/>
  <c r="N63" i="1"/>
  <c r="C65" i="1"/>
  <c r="A64" i="1"/>
  <c r="J64" i="1" s="1"/>
  <c r="D64" i="1"/>
  <c r="I64" i="1"/>
  <c r="M64" i="1"/>
  <c r="L64" i="1"/>
  <c r="N64" i="1"/>
  <c r="M24" i="1"/>
  <c r="K64" i="1" l="1"/>
  <c r="H64" i="1"/>
  <c r="M25" i="1"/>
  <c r="L25" i="1"/>
  <c r="J25" i="1"/>
  <c r="D25" i="1"/>
  <c r="F64" i="1"/>
  <c r="E64" i="1"/>
  <c r="N25" i="1"/>
  <c r="F25" i="1"/>
  <c r="G25" i="1"/>
  <c r="C27" i="1"/>
  <c r="A26" i="1"/>
  <c r="D26" i="1" s="1"/>
  <c r="N26" i="1"/>
  <c r="M26" i="1"/>
  <c r="H26" i="1"/>
  <c r="J26" i="1"/>
  <c r="L26" i="1"/>
  <c r="I26" i="1"/>
  <c r="G26" i="1"/>
  <c r="E25" i="1"/>
  <c r="C66" i="1"/>
  <c r="F65" i="1"/>
  <c r="N65" i="1"/>
  <c r="E65" i="1"/>
  <c r="M65" i="1"/>
  <c r="A65" i="1"/>
  <c r="J65" i="1" s="1"/>
  <c r="K25" i="1"/>
  <c r="H25" i="1"/>
  <c r="G64" i="1"/>
  <c r="G65" i="1" l="1"/>
  <c r="L65" i="1"/>
  <c r="D65" i="1"/>
  <c r="K26" i="1"/>
  <c r="E26" i="1"/>
  <c r="A27" i="1"/>
  <c r="J27" i="1" s="1"/>
  <c r="C28" i="1"/>
  <c r="I65" i="1"/>
  <c r="C67" i="1"/>
  <c r="A66" i="1"/>
  <c r="M66" i="1" s="1"/>
  <c r="K65" i="1"/>
  <c r="H65" i="1"/>
  <c r="F26" i="1"/>
  <c r="I27" i="1" l="1"/>
  <c r="C68" i="1"/>
  <c r="N67" i="1"/>
  <c r="A67" i="1"/>
  <c r="G67" i="1" s="1"/>
  <c r="F67" i="1"/>
  <c r="G27" i="1"/>
  <c r="L66" i="1"/>
  <c r="H66" i="1"/>
  <c r="H27" i="1"/>
  <c r="M27" i="1"/>
  <c r="J66" i="1"/>
  <c r="G66" i="1"/>
  <c r="N27" i="1"/>
  <c r="C29" i="1"/>
  <c r="J28" i="1"/>
  <c r="H28" i="1"/>
  <c r="M28" i="1"/>
  <c r="I28" i="1"/>
  <c r="D28" i="1"/>
  <c r="G28" i="1"/>
  <c r="A28" i="1"/>
  <c r="K28" i="1" s="1"/>
  <c r="F28" i="1"/>
  <c r="E28" i="1"/>
  <c r="L28" i="1"/>
  <c r="N28" i="1"/>
  <c r="E66" i="1"/>
  <c r="K66" i="1"/>
  <c r="F66" i="1"/>
  <c r="E27" i="1"/>
  <c r="L27" i="1"/>
  <c r="F27" i="1"/>
  <c r="I66" i="1"/>
  <c r="N66" i="1"/>
  <c r="D66" i="1"/>
  <c r="K27" i="1"/>
  <c r="D27" i="1"/>
  <c r="C30" i="1" l="1"/>
  <c r="A29" i="1"/>
  <c r="I29" i="1" s="1"/>
  <c r="E29" i="1"/>
  <c r="D67" i="1"/>
  <c r="I67" i="1"/>
  <c r="E67" i="1"/>
  <c r="H67" i="1"/>
  <c r="M67" i="1"/>
  <c r="J67" i="1"/>
  <c r="K67" i="1"/>
  <c r="C69" i="1"/>
  <c r="J68" i="1"/>
  <c r="N68" i="1"/>
  <c r="A68" i="1"/>
  <c r="G68" i="1" s="1"/>
  <c r="I68" i="1"/>
  <c r="K68" i="1"/>
  <c r="L67" i="1"/>
  <c r="E68" i="1" l="1"/>
  <c r="M68" i="1"/>
  <c r="M29" i="1"/>
  <c r="H68" i="1"/>
  <c r="A69" i="1"/>
  <c r="H69" i="1" s="1"/>
  <c r="C70" i="1"/>
  <c r="E69" i="1"/>
  <c r="M69" i="1"/>
  <c r="L69" i="1"/>
  <c r="G69" i="1"/>
  <c r="J69" i="1"/>
  <c r="K29" i="1"/>
  <c r="D29" i="1"/>
  <c r="D68" i="1"/>
  <c r="N29" i="1"/>
  <c r="J29" i="1"/>
  <c r="F29" i="1"/>
  <c r="L68" i="1"/>
  <c r="L29" i="1"/>
  <c r="H29" i="1"/>
  <c r="G29" i="1"/>
  <c r="F68" i="1"/>
  <c r="C31" i="1"/>
  <c r="F30" i="1"/>
  <c r="M30" i="1"/>
  <c r="D30" i="1"/>
  <c r="A30" i="1"/>
  <c r="K30" i="1" s="1"/>
  <c r="E30" i="1"/>
  <c r="J30" i="1" l="1"/>
  <c r="H30" i="1"/>
  <c r="N69" i="1"/>
  <c r="C71" i="1"/>
  <c r="A70" i="1"/>
  <c r="F70" i="1" s="1"/>
  <c r="D70" i="1"/>
  <c r="C32" i="1"/>
  <c r="I31" i="1"/>
  <c r="F31" i="1"/>
  <c r="A31" i="1"/>
  <c r="H31" i="1" s="1"/>
  <c r="G31" i="1"/>
  <c r="M31" i="1"/>
  <c r="D31" i="1"/>
  <c r="J31" i="1"/>
  <c r="N31" i="1"/>
  <c r="N30" i="1"/>
  <c r="I30" i="1"/>
  <c r="I69" i="1"/>
  <c r="D69" i="1"/>
  <c r="L30" i="1"/>
  <c r="K69" i="1"/>
  <c r="G30" i="1"/>
  <c r="F69" i="1"/>
  <c r="I70" i="1" l="1"/>
  <c r="E70" i="1"/>
  <c r="K70" i="1"/>
  <c r="H70" i="1"/>
  <c r="L70" i="1"/>
  <c r="L31" i="1"/>
  <c r="K31" i="1"/>
  <c r="J70" i="1"/>
  <c r="G70" i="1"/>
  <c r="N70" i="1"/>
  <c r="C72" i="1"/>
  <c r="A71" i="1"/>
  <c r="I71" i="1" s="1"/>
  <c r="N71" i="1"/>
  <c r="M71" i="1"/>
  <c r="C33" i="1"/>
  <c r="F32" i="1"/>
  <c r="M32" i="1"/>
  <c r="H32" i="1"/>
  <c r="K32" i="1"/>
  <c r="E32" i="1"/>
  <c r="A32" i="1"/>
  <c r="I32" i="1" s="1"/>
  <c r="N32" i="1"/>
  <c r="D32" i="1"/>
  <c r="M70" i="1"/>
  <c r="E31" i="1"/>
  <c r="L71" i="1" l="1"/>
  <c r="F71" i="1"/>
  <c r="C34" i="1"/>
  <c r="G33" i="1"/>
  <c r="I33" i="1"/>
  <c r="F33" i="1"/>
  <c r="E33" i="1"/>
  <c r="K33" i="1"/>
  <c r="J33" i="1"/>
  <c r="H33" i="1"/>
  <c r="A33" i="1"/>
  <c r="D33" i="1"/>
  <c r="N33" i="1"/>
  <c r="L33" i="1"/>
  <c r="M33" i="1"/>
  <c r="J32" i="1"/>
  <c r="D71" i="1"/>
  <c r="J71" i="1"/>
  <c r="K71" i="1"/>
  <c r="C73" i="1"/>
  <c r="A72" i="1"/>
  <c r="E72" i="1" s="1"/>
  <c r="E71" i="1"/>
  <c r="G32" i="1"/>
  <c r="G71" i="1"/>
  <c r="H71" i="1"/>
  <c r="L32" i="1"/>
  <c r="I72" i="1" l="1"/>
  <c r="J72" i="1"/>
  <c r="C74" i="1"/>
  <c r="E73" i="1"/>
  <c r="H73" i="1"/>
  <c r="I73" i="1"/>
  <c r="A73" i="1"/>
  <c r="J73" i="1" s="1"/>
  <c r="F73" i="1"/>
  <c r="H72" i="1"/>
  <c r="N72" i="1"/>
  <c r="K72" i="1"/>
  <c r="G72" i="1"/>
  <c r="M72" i="1"/>
  <c r="L72" i="1"/>
  <c r="C35" i="1"/>
  <c r="A34" i="1"/>
  <c r="E34" i="1" s="1"/>
  <c r="D72" i="1"/>
  <c r="F72" i="1"/>
  <c r="N34" i="1" l="1"/>
  <c r="C36" i="1"/>
  <c r="F35" i="1"/>
  <c r="M35" i="1"/>
  <c r="D35" i="1"/>
  <c r="A35" i="1"/>
  <c r="K35" i="1" s="1"/>
  <c r="N35" i="1"/>
  <c r="D73" i="1"/>
  <c r="G73" i="1"/>
  <c r="J34" i="1"/>
  <c r="K73" i="1"/>
  <c r="L73" i="1"/>
  <c r="G34" i="1"/>
  <c r="N73" i="1"/>
  <c r="L34" i="1"/>
  <c r="K34" i="1"/>
  <c r="M34" i="1"/>
  <c r="M73" i="1"/>
  <c r="C75" i="1"/>
  <c r="A74" i="1"/>
  <c r="M74" i="1" s="1"/>
  <c r="H74" i="1"/>
  <c r="E74" i="1"/>
  <c r="L74" i="1"/>
  <c r="D74" i="1"/>
  <c r="I74" i="1"/>
  <c r="N74" i="1"/>
  <c r="F34" i="1"/>
  <c r="I34" i="1"/>
  <c r="D34" i="1"/>
  <c r="H34" i="1"/>
  <c r="J35" i="1" l="1"/>
  <c r="E35" i="1"/>
  <c r="G35" i="1"/>
  <c r="K74" i="1"/>
  <c r="F74" i="1"/>
  <c r="G74" i="1"/>
  <c r="J74" i="1"/>
  <c r="L35" i="1"/>
  <c r="C37" i="1"/>
  <c r="G36" i="1"/>
  <c r="A36" i="1"/>
  <c r="K36" i="1" s="1"/>
  <c r="E36" i="1"/>
  <c r="N36" i="1"/>
  <c r="F36" i="1"/>
  <c r="L36" i="1"/>
  <c r="I36" i="1"/>
  <c r="M36" i="1"/>
  <c r="C76" i="1"/>
  <c r="F75" i="1"/>
  <c r="D75" i="1"/>
  <c r="A75" i="1"/>
  <c r="G75" i="1" s="1"/>
  <c r="N75" i="1"/>
  <c r="K75" i="1"/>
  <c r="L75" i="1"/>
  <c r="J75" i="1"/>
  <c r="I35" i="1"/>
  <c r="H35" i="1"/>
  <c r="C77" i="1" l="1"/>
  <c r="K76" i="1"/>
  <c r="J76" i="1"/>
  <c r="A76" i="1"/>
  <c r="L76" i="1" s="1"/>
  <c r="M75" i="1"/>
  <c r="I75" i="1"/>
  <c r="H75" i="1"/>
  <c r="H36" i="1"/>
  <c r="J36" i="1"/>
  <c r="E75" i="1"/>
  <c r="D36" i="1"/>
  <c r="M37" i="1"/>
  <c r="N37" i="1"/>
  <c r="C38" i="1"/>
  <c r="J37" i="1"/>
  <c r="A37" i="1"/>
  <c r="G37" i="1"/>
  <c r="I37" i="1"/>
  <c r="E37" i="1"/>
  <c r="H37" i="1"/>
  <c r="L37" i="1"/>
  <c r="D37" i="1"/>
  <c r="K37" i="1"/>
  <c r="F37" i="1"/>
  <c r="D76" i="1" l="1"/>
  <c r="M76" i="1"/>
  <c r="E76" i="1"/>
  <c r="H76" i="1"/>
  <c r="G76" i="1"/>
  <c r="N76" i="1"/>
  <c r="I76" i="1"/>
  <c r="C39" i="1"/>
  <c r="A38" i="1"/>
  <c r="M38" i="1" s="1"/>
  <c r="F76" i="1"/>
  <c r="C78" i="1"/>
  <c r="A77" i="1"/>
  <c r="H77" i="1" s="1"/>
  <c r="G77" i="1" l="1"/>
  <c r="L77" i="1"/>
  <c r="E38" i="1"/>
  <c r="D38" i="1"/>
  <c r="C79" i="1"/>
  <c r="K78" i="1"/>
  <c r="H78" i="1"/>
  <c r="L78" i="1"/>
  <c r="F78" i="1"/>
  <c r="A78" i="1"/>
  <c r="E78" i="1" s="1"/>
  <c r="I78" i="1"/>
  <c r="D78" i="1"/>
  <c r="N77" i="1"/>
  <c r="E77" i="1"/>
  <c r="G38" i="1"/>
  <c r="J77" i="1"/>
  <c r="H38" i="1"/>
  <c r="K77" i="1"/>
  <c r="K38" i="1"/>
  <c r="I38" i="1"/>
  <c r="J38" i="1"/>
  <c r="D77" i="1"/>
  <c r="F77" i="1"/>
  <c r="F38" i="1"/>
  <c r="L38" i="1"/>
  <c r="D39" i="1"/>
  <c r="C40" i="1"/>
  <c r="A39" i="1"/>
  <c r="M39" i="1" s="1"/>
  <c r="E39" i="1"/>
  <c r="L39" i="1"/>
  <c r="J39" i="1"/>
  <c r="H39" i="1"/>
  <c r="K39" i="1"/>
  <c r="G39" i="1"/>
  <c r="F39" i="1"/>
  <c r="M77" i="1"/>
  <c r="I77" i="1"/>
  <c r="N38" i="1"/>
  <c r="M78" i="1" l="1"/>
  <c r="I39" i="1"/>
  <c r="G78" i="1"/>
  <c r="C80" i="1"/>
  <c r="L79" i="1"/>
  <c r="H79" i="1"/>
  <c r="A79" i="1"/>
  <c r="I79" i="1" s="1"/>
  <c r="F79" i="1"/>
  <c r="J79" i="1"/>
  <c r="C41" i="1"/>
  <c r="L40" i="1"/>
  <c r="D40" i="1"/>
  <c r="A40" i="1"/>
  <c r="J40" i="1" s="1"/>
  <c r="J78" i="1"/>
  <c r="N39" i="1"/>
  <c r="N78" i="1"/>
  <c r="E40" i="1" l="1"/>
  <c r="G79" i="1"/>
  <c r="K79" i="1"/>
  <c r="H40" i="1"/>
  <c r="I40" i="1"/>
  <c r="D79" i="1"/>
  <c r="N79" i="1"/>
  <c r="N40" i="1"/>
  <c r="M40" i="1"/>
  <c r="M79" i="1"/>
  <c r="C81" i="1"/>
  <c r="E80" i="1"/>
  <c r="D80" i="1"/>
  <c r="K80" i="1"/>
  <c r="G80" i="1"/>
  <c r="N80" i="1"/>
  <c r="A80" i="1"/>
  <c r="J80" i="1" s="1"/>
  <c r="L80" i="1"/>
  <c r="K40" i="1"/>
  <c r="G40" i="1"/>
  <c r="E79" i="1"/>
  <c r="F40" i="1"/>
  <c r="C42" i="1"/>
  <c r="F41" i="1"/>
  <c r="G41" i="1"/>
  <c r="A41" i="1"/>
  <c r="L41" i="1" s="1"/>
  <c r="D41" i="1"/>
  <c r="K41" i="1"/>
  <c r="H41" i="1" l="1"/>
  <c r="I41" i="1"/>
  <c r="M80" i="1"/>
  <c r="E41" i="1"/>
  <c r="J41" i="1"/>
  <c r="F80" i="1"/>
  <c r="I80" i="1"/>
  <c r="N41" i="1"/>
  <c r="C43" i="1"/>
  <c r="J42" i="1"/>
  <c r="G42" i="1"/>
  <c r="A42" i="1"/>
  <c r="K42" i="1" s="1"/>
  <c r="M41" i="1"/>
  <c r="H80" i="1"/>
  <c r="C82" i="1"/>
  <c r="E81" i="1"/>
  <c r="G81" i="1"/>
  <c r="J81" i="1"/>
  <c r="A81" i="1"/>
  <c r="F81" i="1" s="1"/>
  <c r="E82" i="1" l="1"/>
  <c r="H82" i="1"/>
  <c r="I82" i="1"/>
  <c r="D82" i="1"/>
  <c r="A82" i="1"/>
  <c r="M82" i="1" s="1"/>
  <c r="L82" i="1"/>
  <c r="K82" i="1"/>
  <c r="N42" i="1"/>
  <c r="L81" i="1"/>
  <c r="H42" i="1"/>
  <c r="M81" i="1"/>
  <c r="K81" i="1"/>
  <c r="D42" i="1"/>
  <c r="I42" i="1"/>
  <c r="I81" i="1"/>
  <c r="D81" i="1"/>
  <c r="E42" i="1"/>
  <c r="M42" i="1"/>
  <c r="N81" i="1"/>
  <c r="H81" i="1"/>
  <c r="F42" i="1"/>
  <c r="L42" i="1"/>
  <c r="A43" i="1"/>
  <c r="F43" i="1" s="1"/>
  <c r="N43" i="1"/>
  <c r="H43" i="1"/>
  <c r="D43" i="1"/>
  <c r="E43" i="1" l="1"/>
  <c r="K43" i="1"/>
  <c r="G43" i="1"/>
  <c r="I43" i="1"/>
  <c r="F82" i="1"/>
  <c r="J43" i="1"/>
  <c r="L43" i="1"/>
  <c r="M43" i="1"/>
  <c r="G82" i="1"/>
  <c r="J82" i="1"/>
  <c r="N82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<sst xmlns="http://schemas.openxmlformats.org/spreadsheetml/2006/main" count="39" uniqueCount="33">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</sst>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2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2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0" fontId="6" fillId="2" borderId="0" xfId="2" applyNumberFormat="1" applyFont="1" applyFill="1" applyAlignment="1">
      <alignment horizontal="center"/>
    </xf>
    <xf numFmtId="10" fontId="5" fillId="2" borderId="0" xfId="2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41" fontId="2" fillId="0" borderId="0" xfId="1" applyFont="1"/>
    <xf numFmtId="168" fontId="2" fillId="0" borderId="0" xfId="0" applyNumberFormat="1" applyFont="1"/>
    <xf numFmtId="171" fontId="5" fillId="0" borderId="0" xfId="0" applyNumberFormat="1" applyFont="1" applyAlignment="1">
      <alignment horizontal="center"/>
    </xf>
    <xf numFmtId="41" fontId="5" fillId="0" borderId="0" xfId="1" applyFont="1" applyFill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35A0244-4982-429C-A748-C16507699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40700</xdr:colOff>
      <xdr:row>4</xdr:row>
      <xdr:rowOff>2361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EB6F23-939D-4450-BB74-1471C529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266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gi%20fyrir%20h&#250;sbr&#233;f-01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"/>
      <sheetName val="Sheet1"/>
    </sheetNames>
    <sheetDataSet>
      <sheetData sheetId="0">
        <row r="2">
          <cell r="C2">
            <v>45200</v>
          </cell>
        </row>
        <row r="3">
          <cell r="C3">
            <v>11804</v>
          </cell>
          <cell r="D3">
            <v>11845</v>
          </cell>
        </row>
        <row r="4">
          <cell r="C4">
            <v>597.79999999999995</v>
          </cell>
          <cell r="D4">
            <v>599.9</v>
          </cell>
        </row>
        <row r="7">
          <cell r="C7">
            <v>3.5000000000000586E-3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458A-6604-41ED-8DD1-98EEC82A59BC}">
  <dimension ref="A1:S84"/>
  <sheetViews>
    <sheetView tabSelected="1" topLeftCell="B1" workbookViewId="0">
      <selection activeCell="S16" sqref="S16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5703125" style="1" customWidth="1" collapsed="1"/>
    <col min="3" max="3" width="7.570312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5703125" style="1" bestFit="1" customWidth="1"/>
    <col min="12" max="12" width="11.140625" style="1" customWidth="1"/>
    <col min="13" max="13" width="11.140625" style="1" bestFit="1" customWidth="1"/>
    <col min="14" max="14" width="11.42578125" style="1" bestFit="1" customWidth="1"/>
    <col min="15" max="16" width="9.5703125" style="1" customWidth="1"/>
    <col min="17" max="17" width="13.140625" style="1" bestFit="1" customWidth="1"/>
    <col min="18" max="19" width="9.5703125" style="1" customWidth="1"/>
    <col min="20" max="16384" width="9.140625" style="1"/>
  </cols>
  <sheetData>
    <row r="1" spans="1:14" ht="20.25" customHeight="1" x14ac:dyDescent="0.2">
      <c r="E1" s="2" t="s">
        <v>0</v>
      </c>
      <c r="H1" s="3">
        <f>[1]Forsendur!$C$2</f>
        <v>45200</v>
      </c>
      <c r="I1" s="4">
        <f>[1]Forsendur!$C$2</f>
        <v>45200</v>
      </c>
    </row>
    <row r="2" spans="1:14" ht="15" customHeight="1" thickBot="1" x14ac:dyDescent="0.25">
      <c r="K2" s="5" t="s">
        <v>1</v>
      </c>
      <c r="L2" s="6">
        <f>[1]Forsendur!C2</f>
        <v>45200</v>
      </c>
    </row>
    <row r="3" spans="1:14" ht="18.75" customHeight="1" thickTop="1" x14ac:dyDescent="0.2">
      <c r="F3" s="7"/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7"/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11.2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25" customHeight="1" x14ac:dyDescent="0.2">
      <c r="B9" s="1" t="s">
        <v>15</v>
      </c>
      <c r="C9" s="10">
        <f>[1]Forsendur!C3</f>
        <v>11804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25" customHeight="1" x14ac:dyDescent="0.2">
      <c r="C10" s="11">
        <f>[1]Forsendur!C4</f>
        <v>597.79999999999995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25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25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25" customHeight="1" x14ac:dyDescent="0.2">
      <c r="A13" s="12" t="s">
        <v>19</v>
      </c>
      <c r="B13" s="1" t="s">
        <v>20</v>
      </c>
      <c r="C13" s="13">
        <f>[1]Forsendur!C7</f>
        <v>3.5000000000000586E-3</v>
      </c>
      <c r="D13" s="14"/>
      <c r="N13" s="15"/>
    </row>
    <row r="14" spans="1:14" ht="11.25" customHeight="1" x14ac:dyDescent="0.2">
      <c r="A14" s="16">
        <f>IF(DAY([1]Forsendur!D5)&lt;1,32,DAY([1]Forsendur!D5))</f>
        <v>32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3.5000000000000001E-3</v>
      </c>
      <c r="N14" s="14"/>
    </row>
    <row r="15" spans="1:14" ht="11.25" customHeight="1" x14ac:dyDescent="0.2">
      <c r="A15" s="12"/>
    </row>
    <row r="16" spans="1:14" ht="11.25" customHeight="1" x14ac:dyDescent="0.2">
      <c r="A16" s="17">
        <f t="shared" ref="A16:A43" si="0">IF(Dags_visit_naest&gt;C16,verdbspa,Verdb_raun)</f>
        <v>3.5000000000000586E-3</v>
      </c>
      <c r="B16" s="18" t="s">
        <v>21</v>
      </c>
      <c r="C16" s="10">
        <v>1</v>
      </c>
      <c r="D16" s="19">
        <f>ROUND(100000*LVT / D$11 * ((1+D$12/100) ^ ((DAYS360(D$6,$L$2)+$C16-1)/360) * ((1+$A16) ^ (($C16-15)/30))) / 100000,5)</f>
        <v>29.08372</v>
      </c>
      <c r="E16" s="19">
        <f t="shared" ref="D16:O25" si="1">ROUND(100000*LVT / E$11 * ((1+E$12/100) ^ ((DAYS360(E$6,$L$2)+$C16-1)/360) * ((1+$A16) ^ (($C16-15)/30))) / 100000,5)</f>
        <v>25.677350000000001</v>
      </c>
      <c r="F16" s="19">
        <f t="shared" si="1"/>
        <v>27.243939999999998</v>
      </c>
      <c r="G16" s="19">
        <f t="shared" si="1"/>
        <v>26.698930000000001</v>
      </c>
      <c r="H16" s="19">
        <f t="shared" si="1"/>
        <v>25.323889999999999</v>
      </c>
      <c r="I16" s="19">
        <f t="shared" si="1"/>
        <v>23.756900000000002</v>
      </c>
      <c r="J16" s="19">
        <f t="shared" si="1"/>
        <v>23.398679999999999</v>
      </c>
      <c r="K16" s="19">
        <f t="shared" si="1"/>
        <v>23.031469999999999</v>
      </c>
      <c r="L16" s="19">
        <f t="shared" si="1"/>
        <v>22.35097</v>
      </c>
      <c r="M16" s="19">
        <f t="shared" si="1"/>
        <v>21.8872</v>
      </c>
      <c r="N16" s="19">
        <f t="shared" si="1"/>
        <v>21.210789999999999</v>
      </c>
    </row>
    <row r="17" spans="1:14" ht="11.25" customHeight="1" x14ac:dyDescent="0.2">
      <c r="A17" s="17">
        <f t="shared" si="0"/>
        <v>3.5000000000000586E-3</v>
      </c>
      <c r="B17" s="20"/>
      <c r="C17" s="10">
        <f t="shared" ref="C17:C43" si="2">C16+1</f>
        <v>2</v>
      </c>
      <c r="D17" s="19">
        <f t="shared" si="1"/>
        <v>29.091619999999999</v>
      </c>
      <c r="E17" s="19">
        <f t="shared" si="1"/>
        <v>25.68432</v>
      </c>
      <c r="F17" s="19">
        <f t="shared" si="1"/>
        <v>27.251519999999999</v>
      </c>
      <c r="G17" s="19">
        <f t="shared" si="1"/>
        <v>26.70636</v>
      </c>
      <c r="H17" s="19">
        <f t="shared" si="1"/>
        <v>25.330939999999998</v>
      </c>
      <c r="I17" s="19">
        <f t="shared" si="1"/>
        <v>23.76351</v>
      </c>
      <c r="J17" s="19">
        <f t="shared" si="1"/>
        <v>23.405200000000001</v>
      </c>
      <c r="K17" s="19">
        <f t="shared" si="1"/>
        <v>23.037890000000001</v>
      </c>
      <c r="L17" s="19">
        <f t="shared" si="1"/>
        <v>22.357189999999999</v>
      </c>
      <c r="M17" s="19">
        <f t="shared" si="1"/>
        <v>21.89329</v>
      </c>
      <c r="N17" s="19">
        <f t="shared" si="1"/>
        <v>21.216699999999999</v>
      </c>
    </row>
    <row r="18" spans="1:14" ht="11.25" customHeight="1" x14ac:dyDescent="0.2">
      <c r="A18" s="17">
        <f t="shared" si="0"/>
        <v>3.5000000000000586E-3</v>
      </c>
      <c r="B18" s="20"/>
      <c r="C18" s="21">
        <f t="shared" si="2"/>
        <v>3</v>
      </c>
      <c r="D18" s="22">
        <f t="shared" si="1"/>
        <v>29.099530000000001</v>
      </c>
      <c r="E18" s="22">
        <f t="shared" si="1"/>
        <v>25.691310000000001</v>
      </c>
      <c r="F18" s="22">
        <f t="shared" si="1"/>
        <v>27.25911</v>
      </c>
      <c r="G18" s="22">
        <f t="shared" si="1"/>
        <v>26.713799999999999</v>
      </c>
      <c r="H18" s="22">
        <f t="shared" si="1"/>
        <v>25.337990000000001</v>
      </c>
      <c r="I18" s="22">
        <f t="shared" si="1"/>
        <v>23.770130000000002</v>
      </c>
      <c r="J18" s="22">
        <f t="shared" si="1"/>
        <v>23.411709999999999</v>
      </c>
      <c r="K18" s="22">
        <f t="shared" si="1"/>
        <v>23.0443</v>
      </c>
      <c r="L18" s="22">
        <f t="shared" si="1"/>
        <v>22.363420000000001</v>
      </c>
      <c r="M18" s="22">
        <f t="shared" si="1"/>
        <v>21.89939</v>
      </c>
      <c r="N18" s="22">
        <f t="shared" si="1"/>
        <v>21.2226</v>
      </c>
    </row>
    <row r="19" spans="1:14" ht="11.25" customHeight="1" x14ac:dyDescent="0.2">
      <c r="A19" s="17">
        <f t="shared" si="0"/>
        <v>3.5000000000000586E-3</v>
      </c>
      <c r="B19" s="20"/>
      <c r="C19" s="10">
        <f t="shared" si="2"/>
        <v>4</v>
      </c>
      <c r="D19" s="19">
        <f t="shared" si="1"/>
        <v>29.10744</v>
      </c>
      <c r="E19" s="19">
        <f t="shared" si="1"/>
        <v>25.69829</v>
      </c>
      <c r="F19" s="19">
        <f t="shared" si="1"/>
        <v>27.2667</v>
      </c>
      <c r="G19" s="19">
        <f t="shared" si="1"/>
        <v>26.721229999999998</v>
      </c>
      <c r="H19" s="19">
        <f t="shared" si="1"/>
        <v>25.345040000000001</v>
      </c>
      <c r="I19" s="19">
        <f t="shared" si="1"/>
        <v>23.77674</v>
      </c>
      <c r="J19" s="19">
        <f t="shared" si="1"/>
        <v>23.418230000000001</v>
      </c>
      <c r="K19" s="19">
        <f t="shared" si="1"/>
        <v>23.050709999999999</v>
      </c>
      <c r="L19" s="19">
        <f t="shared" si="1"/>
        <v>22.36964</v>
      </c>
      <c r="M19" s="19">
        <f t="shared" si="1"/>
        <v>21.905480000000001</v>
      </c>
      <c r="N19" s="19">
        <f t="shared" si="1"/>
        <v>21.22851</v>
      </c>
    </row>
    <row r="20" spans="1:14" ht="11.25" customHeight="1" x14ac:dyDescent="0.2">
      <c r="A20" s="17">
        <f t="shared" si="0"/>
        <v>3.5000000000000586E-3</v>
      </c>
      <c r="B20" s="20"/>
      <c r="C20" s="10">
        <f t="shared" si="2"/>
        <v>5</v>
      </c>
      <c r="D20" s="19">
        <f t="shared" si="1"/>
        <v>29.115349999999999</v>
      </c>
      <c r="E20" s="19">
        <f t="shared" si="1"/>
        <v>25.705269999999999</v>
      </c>
      <c r="F20" s="19">
        <f t="shared" si="1"/>
        <v>27.274290000000001</v>
      </c>
      <c r="G20" s="19">
        <f t="shared" si="1"/>
        <v>26.728670000000001</v>
      </c>
      <c r="H20" s="19">
        <f t="shared" si="1"/>
        <v>25.3521</v>
      </c>
      <c r="I20" s="19">
        <f t="shared" si="1"/>
        <v>23.783359999999998</v>
      </c>
      <c r="J20" s="19">
        <f t="shared" si="1"/>
        <v>23.42475</v>
      </c>
      <c r="K20" s="19">
        <f t="shared" si="1"/>
        <v>23.057130000000001</v>
      </c>
      <c r="L20" s="19">
        <f t="shared" si="1"/>
        <v>22.375869999999999</v>
      </c>
      <c r="M20" s="19">
        <f t="shared" si="1"/>
        <v>21.911580000000001</v>
      </c>
      <c r="N20" s="19">
        <f t="shared" si="1"/>
        <v>21.23442</v>
      </c>
    </row>
    <row r="21" spans="1:14" ht="11.25" customHeight="1" x14ac:dyDescent="0.2">
      <c r="A21" s="23">
        <f t="shared" si="0"/>
        <v>3.5000000000000586E-3</v>
      </c>
      <c r="B21" s="20"/>
      <c r="C21" s="21">
        <f t="shared" si="2"/>
        <v>6</v>
      </c>
      <c r="D21" s="22">
        <f t="shared" si="1"/>
        <v>29.123259999999998</v>
      </c>
      <c r="E21" s="22">
        <f t="shared" si="1"/>
        <v>25.712260000000001</v>
      </c>
      <c r="F21" s="22">
        <f t="shared" si="1"/>
        <v>27.281880000000001</v>
      </c>
      <c r="G21" s="22">
        <f t="shared" si="1"/>
        <v>26.73611</v>
      </c>
      <c r="H21" s="22">
        <f t="shared" si="1"/>
        <v>25.35915</v>
      </c>
      <c r="I21" s="22">
        <f t="shared" si="1"/>
        <v>23.78998</v>
      </c>
      <c r="J21" s="22">
        <f t="shared" si="1"/>
        <v>23.431270000000001</v>
      </c>
      <c r="K21" s="22">
        <f t="shared" si="1"/>
        <v>23.063549999999999</v>
      </c>
      <c r="L21" s="22">
        <f t="shared" si="1"/>
        <v>22.382100000000001</v>
      </c>
      <c r="M21" s="22">
        <f t="shared" si="1"/>
        <v>21.917680000000001</v>
      </c>
      <c r="N21" s="22">
        <f t="shared" si="1"/>
        <v>21.24033</v>
      </c>
    </row>
    <row r="22" spans="1:14" ht="11.25" customHeight="1" x14ac:dyDescent="0.2">
      <c r="A22" s="17">
        <f t="shared" si="0"/>
        <v>3.5000000000000586E-3</v>
      </c>
      <c r="B22" s="20"/>
      <c r="C22" s="10">
        <f t="shared" si="2"/>
        <v>7</v>
      </c>
      <c r="D22" s="19">
        <f t="shared" si="1"/>
        <v>29.131180000000001</v>
      </c>
      <c r="E22" s="19">
        <f t="shared" si="1"/>
        <v>25.719249999999999</v>
      </c>
      <c r="F22" s="19">
        <f t="shared" si="1"/>
        <v>27.289470000000001</v>
      </c>
      <c r="G22" s="19">
        <f t="shared" si="1"/>
        <v>26.743549999999999</v>
      </c>
      <c r="H22" s="19">
        <f t="shared" si="1"/>
        <v>25.366209999999999</v>
      </c>
      <c r="I22" s="19">
        <f t="shared" si="1"/>
        <v>23.796600000000002</v>
      </c>
      <c r="J22" s="19">
        <f t="shared" si="1"/>
        <v>23.43779</v>
      </c>
      <c r="K22" s="19">
        <f t="shared" si="1"/>
        <v>23.069970000000001</v>
      </c>
      <c r="L22" s="19">
        <f t="shared" si="1"/>
        <v>22.38833</v>
      </c>
      <c r="M22" s="19">
        <f t="shared" si="1"/>
        <v>21.923780000000001</v>
      </c>
      <c r="N22" s="19">
        <f t="shared" si="1"/>
        <v>21.24624</v>
      </c>
    </row>
    <row r="23" spans="1:14" ht="11.25" customHeight="1" x14ac:dyDescent="0.2">
      <c r="A23" s="17">
        <f t="shared" si="0"/>
        <v>3.5000000000000586E-3</v>
      </c>
      <c r="B23" s="20"/>
      <c r="C23" s="10">
        <f t="shared" si="2"/>
        <v>8</v>
      </c>
      <c r="D23" s="19">
        <f t="shared" si="1"/>
        <v>29.139099999999999</v>
      </c>
      <c r="E23" s="19">
        <f t="shared" si="1"/>
        <v>25.726240000000001</v>
      </c>
      <c r="F23" s="19">
        <f t="shared" si="1"/>
        <v>27.297070000000001</v>
      </c>
      <c r="G23" s="19">
        <f t="shared" si="1"/>
        <v>26.751000000000001</v>
      </c>
      <c r="H23" s="19">
        <f t="shared" si="1"/>
        <v>25.373270000000002</v>
      </c>
      <c r="I23" s="19">
        <f t="shared" si="1"/>
        <v>23.803229999999999</v>
      </c>
      <c r="J23" s="19">
        <f t="shared" si="1"/>
        <v>23.444310000000002</v>
      </c>
      <c r="K23" s="19">
        <f t="shared" si="1"/>
        <v>23.07639</v>
      </c>
      <c r="L23" s="19">
        <f t="shared" si="1"/>
        <v>22.394559999999998</v>
      </c>
      <c r="M23" s="19">
        <f t="shared" si="1"/>
        <v>21.929880000000001</v>
      </c>
      <c r="N23" s="19">
        <f t="shared" si="1"/>
        <v>21.25216</v>
      </c>
    </row>
    <row r="24" spans="1:14" ht="11.25" customHeight="1" x14ac:dyDescent="0.2">
      <c r="A24" s="17">
        <f t="shared" si="0"/>
        <v>3.5000000000000586E-3</v>
      </c>
      <c r="B24" s="20"/>
      <c r="C24" s="21">
        <f t="shared" si="2"/>
        <v>9</v>
      </c>
      <c r="D24" s="22">
        <f t="shared" si="1"/>
        <v>29.147020000000001</v>
      </c>
      <c r="E24" s="22">
        <f t="shared" si="1"/>
        <v>25.733229999999999</v>
      </c>
      <c r="F24" s="22">
        <f t="shared" si="1"/>
        <v>27.304670000000002</v>
      </c>
      <c r="G24" s="22">
        <f t="shared" si="1"/>
        <v>26.75844</v>
      </c>
      <c r="H24" s="22">
        <f t="shared" si="1"/>
        <v>25.38034</v>
      </c>
      <c r="I24" s="22">
        <f t="shared" si="1"/>
        <v>23.809850000000001</v>
      </c>
      <c r="J24" s="22">
        <f t="shared" si="1"/>
        <v>23.450839999999999</v>
      </c>
      <c r="K24" s="22">
        <f t="shared" si="1"/>
        <v>23.082809999999998</v>
      </c>
      <c r="L24" s="22">
        <f t="shared" si="1"/>
        <v>22.400790000000001</v>
      </c>
      <c r="M24" s="22">
        <f t="shared" si="1"/>
        <v>21.93599</v>
      </c>
      <c r="N24" s="22">
        <f t="shared" si="1"/>
        <v>21.25807</v>
      </c>
    </row>
    <row r="25" spans="1:14" ht="11.25" customHeight="1" x14ac:dyDescent="0.2">
      <c r="A25" s="17">
        <f t="shared" si="0"/>
        <v>3.5000000000000586E-3</v>
      </c>
      <c r="B25" s="20"/>
      <c r="C25" s="10">
        <f t="shared" si="2"/>
        <v>10</v>
      </c>
      <c r="D25" s="19">
        <f t="shared" si="1"/>
        <v>29.15494</v>
      </c>
      <c r="E25" s="19">
        <f t="shared" si="1"/>
        <v>25.74023</v>
      </c>
      <c r="F25" s="19">
        <f t="shared" si="1"/>
        <v>27.312270000000002</v>
      </c>
      <c r="G25" s="19">
        <f t="shared" si="1"/>
        <v>26.765889999999999</v>
      </c>
      <c r="H25" s="19">
        <f t="shared" si="1"/>
        <v>25.3874</v>
      </c>
      <c r="I25" s="19">
        <f t="shared" si="1"/>
        <v>23.816479999999999</v>
      </c>
      <c r="J25" s="19">
        <f t="shared" si="1"/>
        <v>23.457370000000001</v>
      </c>
      <c r="K25" s="19">
        <f t="shared" si="1"/>
        <v>23.08924</v>
      </c>
      <c r="L25" s="19">
        <f t="shared" si="1"/>
        <v>22.407029999999999</v>
      </c>
      <c r="M25" s="19">
        <f t="shared" si="1"/>
        <v>21.94209</v>
      </c>
      <c r="N25" s="19">
        <f t="shared" si="1"/>
        <v>21.26399</v>
      </c>
    </row>
    <row r="26" spans="1:14" s="25" customFormat="1" ht="11.25" customHeight="1" x14ac:dyDescent="0.2">
      <c r="A26" s="17">
        <f t="shared" si="0"/>
        <v>3.5000000000000586E-3</v>
      </c>
      <c r="B26" s="24"/>
      <c r="C26" s="10">
        <f t="shared" si="2"/>
        <v>11</v>
      </c>
      <c r="D26" s="19">
        <f t="shared" ref="D26:N35" si="3">ROUND(100000*LVT / D$11 * ((1+D$12/100) ^ ((DAYS360(D$6,$L$2)+$C26-1)/360) * ((1+$A26) ^ (($C26-15)/30))) / 100000,5)</f>
        <v>29.162859999999998</v>
      </c>
      <c r="E26" s="19">
        <f t="shared" si="3"/>
        <v>25.747219999999999</v>
      </c>
      <c r="F26" s="19">
        <f t="shared" si="3"/>
        <v>27.319870000000002</v>
      </c>
      <c r="G26" s="19">
        <f t="shared" si="3"/>
        <v>26.773340000000001</v>
      </c>
      <c r="H26" s="19">
        <f t="shared" si="3"/>
        <v>25.394469999999998</v>
      </c>
      <c r="I26" s="19">
        <f t="shared" si="3"/>
        <v>23.82311</v>
      </c>
      <c r="J26" s="19">
        <f t="shared" si="3"/>
        <v>23.463899999999999</v>
      </c>
      <c r="K26" s="19">
        <f t="shared" si="3"/>
        <v>23.095669999999998</v>
      </c>
      <c r="L26" s="19">
        <f t="shared" si="3"/>
        <v>22.413270000000001</v>
      </c>
      <c r="M26" s="19">
        <f t="shared" si="3"/>
        <v>21.9482</v>
      </c>
      <c r="N26" s="19">
        <f t="shared" si="3"/>
        <v>21.269909999999999</v>
      </c>
    </row>
    <row r="27" spans="1:14" s="25" customFormat="1" ht="11.25" customHeight="1" x14ac:dyDescent="0.2">
      <c r="A27" s="26">
        <f t="shared" si="0"/>
        <v>3.5000000000000586E-3</v>
      </c>
      <c r="B27" s="24"/>
      <c r="C27" s="21">
        <f t="shared" si="2"/>
        <v>12</v>
      </c>
      <c r="D27" s="22">
        <f t="shared" si="3"/>
        <v>29.17079</v>
      </c>
      <c r="E27" s="22">
        <f t="shared" si="3"/>
        <v>25.75422</v>
      </c>
      <c r="F27" s="22">
        <f t="shared" si="3"/>
        <v>27.327480000000001</v>
      </c>
      <c r="G27" s="22">
        <f t="shared" si="3"/>
        <v>26.780799999999999</v>
      </c>
      <c r="H27" s="22">
        <f t="shared" si="3"/>
        <v>25.401540000000001</v>
      </c>
      <c r="I27" s="22">
        <f t="shared" si="3"/>
        <v>23.829740000000001</v>
      </c>
      <c r="J27" s="22">
        <f t="shared" si="3"/>
        <v>23.47043</v>
      </c>
      <c r="K27" s="22">
        <f t="shared" si="3"/>
        <v>23.10209</v>
      </c>
      <c r="L27" s="22">
        <f t="shared" si="3"/>
        <v>22.419509999999999</v>
      </c>
      <c r="M27" s="22">
        <f t="shared" si="3"/>
        <v>21.95431</v>
      </c>
      <c r="N27" s="22">
        <f t="shared" si="3"/>
        <v>21.275829999999999</v>
      </c>
    </row>
    <row r="28" spans="1:14" s="25" customFormat="1" ht="11.25" customHeight="1" x14ac:dyDescent="0.2">
      <c r="A28" s="26">
        <f t="shared" si="0"/>
        <v>3.5000000000000586E-3</v>
      </c>
      <c r="B28" s="24"/>
      <c r="C28" s="10">
        <f t="shared" si="2"/>
        <v>13</v>
      </c>
      <c r="D28" s="19">
        <f t="shared" si="3"/>
        <v>29.178719999999998</v>
      </c>
      <c r="E28" s="19">
        <f t="shared" si="3"/>
        <v>25.761220000000002</v>
      </c>
      <c r="F28" s="19">
        <f t="shared" si="3"/>
        <v>27.335080000000001</v>
      </c>
      <c r="G28" s="19">
        <f t="shared" si="3"/>
        <v>26.788250000000001</v>
      </c>
      <c r="H28" s="19">
        <f t="shared" si="3"/>
        <v>25.408609999999999</v>
      </c>
      <c r="I28" s="19">
        <f t="shared" si="3"/>
        <v>23.836379999999998</v>
      </c>
      <c r="J28" s="19">
        <f t="shared" si="3"/>
        <v>23.476959999999998</v>
      </c>
      <c r="K28" s="19">
        <f t="shared" si="3"/>
        <v>23.108529999999998</v>
      </c>
      <c r="L28" s="19">
        <f t="shared" si="3"/>
        <v>22.425750000000001</v>
      </c>
      <c r="M28" s="19">
        <f t="shared" si="3"/>
        <v>21.960419999999999</v>
      </c>
      <c r="N28" s="19">
        <f t="shared" si="3"/>
        <v>21.281749999999999</v>
      </c>
    </row>
    <row r="29" spans="1:14" s="25" customFormat="1" ht="11.25" customHeight="1" x14ac:dyDescent="0.2">
      <c r="A29" s="27">
        <f t="shared" si="0"/>
        <v>3.5000000000000586E-3</v>
      </c>
      <c r="B29" s="24"/>
      <c r="C29" s="10">
        <f t="shared" si="2"/>
        <v>14</v>
      </c>
      <c r="D29" s="19">
        <f t="shared" si="3"/>
        <v>29.18665</v>
      </c>
      <c r="E29" s="19">
        <f t="shared" si="3"/>
        <v>25.768219999999999</v>
      </c>
      <c r="F29" s="19">
        <f t="shared" si="3"/>
        <v>27.342690000000001</v>
      </c>
      <c r="G29" s="19">
        <f t="shared" si="3"/>
        <v>26.79571</v>
      </c>
      <c r="H29" s="19">
        <f t="shared" si="3"/>
        <v>25.415679999999998</v>
      </c>
      <c r="I29" s="19">
        <f t="shared" si="3"/>
        <v>23.84301</v>
      </c>
      <c r="J29" s="19">
        <f t="shared" si="3"/>
        <v>23.483499999999999</v>
      </c>
      <c r="K29" s="19">
        <f t="shared" si="3"/>
        <v>23.11496</v>
      </c>
      <c r="L29" s="19">
        <f t="shared" si="3"/>
        <v>22.431989999999999</v>
      </c>
      <c r="M29" s="19">
        <f t="shared" si="3"/>
        <v>21.966539999999998</v>
      </c>
      <c r="N29" s="19">
        <f t="shared" si="3"/>
        <v>21.287680000000002</v>
      </c>
    </row>
    <row r="30" spans="1:14" s="25" customFormat="1" ht="11.25" customHeight="1" x14ac:dyDescent="0.2">
      <c r="A30" s="27">
        <f t="shared" si="0"/>
        <v>3.5000000000000586E-3</v>
      </c>
      <c r="B30" s="24"/>
      <c r="C30" s="21">
        <f t="shared" si="2"/>
        <v>15</v>
      </c>
      <c r="D30" s="22">
        <f t="shared" si="3"/>
        <v>29.194579999999998</v>
      </c>
      <c r="E30" s="22">
        <f t="shared" si="3"/>
        <v>25.775230000000001</v>
      </c>
      <c r="F30" s="22">
        <f t="shared" si="3"/>
        <v>27.350300000000001</v>
      </c>
      <c r="G30" s="22">
        <f t="shared" si="3"/>
        <v>26.803170000000001</v>
      </c>
      <c r="H30" s="22">
        <f t="shared" si="3"/>
        <v>25.42276</v>
      </c>
      <c r="I30" s="22">
        <f t="shared" si="3"/>
        <v>23.84965</v>
      </c>
      <c r="J30" s="22">
        <f t="shared" si="3"/>
        <v>23.490030000000001</v>
      </c>
      <c r="K30" s="22">
        <f t="shared" si="3"/>
        <v>23.121390000000002</v>
      </c>
      <c r="L30" s="22">
        <f t="shared" si="3"/>
        <v>22.438230000000001</v>
      </c>
      <c r="M30" s="22">
        <f t="shared" si="3"/>
        <v>21.972650000000002</v>
      </c>
      <c r="N30" s="22">
        <f t="shared" si="3"/>
        <v>21.293600000000001</v>
      </c>
    </row>
    <row r="31" spans="1:14" s="25" customFormat="1" ht="11.25" customHeight="1" x14ac:dyDescent="0.2">
      <c r="A31" s="27">
        <f t="shared" si="0"/>
        <v>3.5000000000000586E-3</v>
      </c>
      <c r="C31" s="10">
        <f t="shared" si="2"/>
        <v>16</v>
      </c>
      <c r="D31" s="19">
        <f t="shared" si="3"/>
        <v>29.20252</v>
      </c>
      <c r="E31" s="19">
        <f t="shared" si="3"/>
        <v>25.782229999999998</v>
      </c>
      <c r="F31" s="19">
        <f t="shared" si="3"/>
        <v>27.35792</v>
      </c>
      <c r="G31" s="19">
        <f t="shared" si="3"/>
        <v>26.81063</v>
      </c>
      <c r="H31" s="19">
        <f t="shared" si="3"/>
        <v>25.429829999999999</v>
      </c>
      <c r="I31" s="19">
        <f t="shared" si="3"/>
        <v>23.856290000000001</v>
      </c>
      <c r="J31" s="19">
        <f t="shared" si="3"/>
        <v>23.496569999999998</v>
      </c>
      <c r="K31" s="19">
        <f t="shared" si="3"/>
        <v>23.127829999999999</v>
      </c>
      <c r="L31" s="19">
        <f t="shared" si="3"/>
        <v>22.444479999999999</v>
      </c>
      <c r="M31" s="19">
        <f t="shared" si="3"/>
        <v>21.978770000000001</v>
      </c>
      <c r="N31" s="19">
        <f t="shared" si="3"/>
        <v>21.299530000000001</v>
      </c>
    </row>
    <row r="32" spans="1:14" s="25" customFormat="1" ht="11.25" customHeight="1" x14ac:dyDescent="0.2">
      <c r="A32" s="27">
        <f t="shared" si="0"/>
        <v>3.5000000000000586E-3</v>
      </c>
      <c r="C32" s="10">
        <f t="shared" si="2"/>
        <v>17</v>
      </c>
      <c r="D32" s="19">
        <f t="shared" si="3"/>
        <v>29.210450000000002</v>
      </c>
      <c r="E32" s="19">
        <f t="shared" si="3"/>
        <v>25.789239999999999</v>
      </c>
      <c r="F32" s="19">
        <f t="shared" si="3"/>
        <v>27.36553</v>
      </c>
      <c r="G32" s="19">
        <f t="shared" si="3"/>
        <v>26.818090000000002</v>
      </c>
      <c r="H32" s="19">
        <f t="shared" si="3"/>
        <v>25.436910000000001</v>
      </c>
      <c r="I32" s="19">
        <f t="shared" si="3"/>
        <v>23.862929999999999</v>
      </c>
      <c r="J32" s="19">
        <f t="shared" si="3"/>
        <v>23.50311</v>
      </c>
      <c r="K32" s="19">
        <f t="shared" si="3"/>
        <v>23.134270000000001</v>
      </c>
      <c r="L32" s="19">
        <f t="shared" si="3"/>
        <v>22.45073</v>
      </c>
      <c r="M32" s="19">
        <f t="shared" si="3"/>
        <v>21.98488</v>
      </c>
      <c r="N32" s="19">
        <f t="shared" si="3"/>
        <v>21.30546</v>
      </c>
    </row>
    <row r="33" spans="1:19" s="25" customFormat="1" ht="11.25" customHeight="1" x14ac:dyDescent="0.2">
      <c r="A33" s="27">
        <f t="shared" si="0"/>
        <v>3.5000000000000586E-3</v>
      </c>
      <c r="C33" s="21">
        <f t="shared" si="2"/>
        <v>18</v>
      </c>
      <c r="D33" s="22">
        <f t="shared" si="3"/>
        <v>29.218389999999999</v>
      </c>
      <c r="E33" s="22">
        <f t="shared" si="3"/>
        <v>25.796250000000001</v>
      </c>
      <c r="F33" s="22">
        <f t="shared" si="3"/>
        <v>27.373149999999999</v>
      </c>
      <c r="G33" s="22">
        <f t="shared" si="3"/>
        <v>26.82555</v>
      </c>
      <c r="H33" s="22">
        <f t="shared" si="3"/>
        <v>25.443989999999999</v>
      </c>
      <c r="I33" s="22">
        <f t="shared" si="3"/>
        <v>23.86957</v>
      </c>
      <c r="J33" s="22">
        <f t="shared" si="3"/>
        <v>23.50966</v>
      </c>
      <c r="K33" s="22">
        <f t="shared" si="3"/>
        <v>23.140709999999999</v>
      </c>
      <c r="L33" s="22">
        <f t="shared" si="3"/>
        <v>22.456980000000001</v>
      </c>
      <c r="M33" s="22">
        <f t="shared" si="3"/>
        <v>21.991</v>
      </c>
      <c r="N33" s="22">
        <f t="shared" si="3"/>
        <v>21.311389999999999</v>
      </c>
    </row>
    <row r="34" spans="1:19" s="25" customFormat="1" ht="11.25" customHeight="1" x14ac:dyDescent="0.2">
      <c r="A34" s="27">
        <f t="shared" si="0"/>
        <v>3.5000000000000586E-3</v>
      </c>
      <c r="C34" s="10">
        <f t="shared" si="2"/>
        <v>19</v>
      </c>
      <c r="D34" s="19">
        <f t="shared" si="3"/>
        <v>29.22634</v>
      </c>
      <c r="E34" s="19">
        <f t="shared" si="3"/>
        <v>25.803260000000002</v>
      </c>
      <c r="F34" s="19">
        <f t="shared" si="3"/>
        <v>27.380769999999998</v>
      </c>
      <c r="G34" s="19">
        <f t="shared" si="3"/>
        <v>26.833020000000001</v>
      </c>
      <c r="H34" s="19">
        <f t="shared" si="3"/>
        <v>25.451070000000001</v>
      </c>
      <c r="I34" s="19">
        <f t="shared" si="3"/>
        <v>23.87621</v>
      </c>
      <c r="J34" s="19">
        <f t="shared" si="3"/>
        <v>23.516200000000001</v>
      </c>
      <c r="K34" s="19">
        <f t="shared" si="3"/>
        <v>23.14715</v>
      </c>
      <c r="L34" s="19">
        <f t="shared" si="3"/>
        <v>22.463229999999999</v>
      </c>
      <c r="M34" s="19">
        <f t="shared" si="3"/>
        <v>21.997129999999999</v>
      </c>
      <c r="N34" s="19">
        <f t="shared" si="3"/>
        <v>21.317319999999999</v>
      </c>
    </row>
    <row r="35" spans="1:19" s="25" customFormat="1" ht="11.25" customHeight="1" x14ac:dyDescent="0.2">
      <c r="A35" s="27">
        <f t="shared" si="0"/>
        <v>3.5000000000000586E-3</v>
      </c>
      <c r="C35" s="10">
        <f t="shared" si="2"/>
        <v>20</v>
      </c>
      <c r="D35" s="19">
        <f t="shared" si="3"/>
        <v>29.234279999999998</v>
      </c>
      <c r="E35" s="19">
        <f t="shared" si="3"/>
        <v>25.810269999999999</v>
      </c>
      <c r="F35" s="19">
        <f t="shared" si="3"/>
        <v>27.388390000000001</v>
      </c>
      <c r="G35" s="19">
        <f t="shared" si="3"/>
        <v>26.840489999999999</v>
      </c>
      <c r="H35" s="19">
        <f t="shared" si="3"/>
        <v>25.458159999999999</v>
      </c>
      <c r="I35" s="19">
        <f t="shared" si="3"/>
        <v>23.882860000000001</v>
      </c>
      <c r="J35" s="19">
        <f t="shared" si="3"/>
        <v>23.522749999999998</v>
      </c>
      <c r="K35" s="19">
        <f t="shared" si="3"/>
        <v>23.153590000000001</v>
      </c>
      <c r="L35" s="19">
        <f t="shared" si="3"/>
        <v>22.469480000000001</v>
      </c>
      <c r="M35" s="19">
        <f t="shared" si="3"/>
        <v>22.003250000000001</v>
      </c>
      <c r="N35" s="19">
        <f t="shared" si="3"/>
        <v>21.323260000000001</v>
      </c>
    </row>
    <row r="36" spans="1:19" s="25" customFormat="1" ht="11.25" customHeight="1" x14ac:dyDescent="0.2">
      <c r="A36" s="27">
        <f t="shared" si="0"/>
        <v>3.5000000000000586E-3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29.242229999999999</v>
      </c>
      <c r="E36" s="22">
        <f t="shared" si="4"/>
        <v>25.81729</v>
      </c>
      <c r="F36" s="22">
        <f t="shared" si="4"/>
        <v>27.39601</v>
      </c>
      <c r="G36" s="22">
        <f t="shared" si="4"/>
        <v>26.84796</v>
      </c>
      <c r="H36" s="22">
        <f t="shared" si="4"/>
        <v>25.465250000000001</v>
      </c>
      <c r="I36" s="22">
        <f t="shared" si="4"/>
        <v>23.889510000000001</v>
      </c>
      <c r="J36" s="22">
        <f t="shared" si="4"/>
        <v>23.52929</v>
      </c>
      <c r="K36" s="22">
        <f t="shared" si="4"/>
        <v>23.160039999999999</v>
      </c>
      <c r="L36" s="22">
        <f t="shared" si="4"/>
        <v>22.475729999999999</v>
      </c>
      <c r="M36" s="22">
        <f t="shared" si="4"/>
        <v>22.009370000000001</v>
      </c>
      <c r="N36" s="22">
        <f t="shared" si="4"/>
        <v>21.329190000000001</v>
      </c>
    </row>
    <row r="37" spans="1:19" s="25" customFormat="1" ht="11.25" customHeight="1" x14ac:dyDescent="0.2">
      <c r="A37" s="27">
        <f t="shared" si="0"/>
        <v>3.5000000000000586E-3</v>
      </c>
      <c r="C37" s="10">
        <f t="shared" si="2"/>
        <v>22</v>
      </c>
      <c r="D37" s="19">
        <f t="shared" si="4"/>
        <v>29.250170000000001</v>
      </c>
      <c r="E37" s="19">
        <f t="shared" si="4"/>
        <v>25.824300000000001</v>
      </c>
      <c r="F37" s="19">
        <f t="shared" si="4"/>
        <v>27.403639999999999</v>
      </c>
      <c r="G37" s="19">
        <f t="shared" si="4"/>
        <v>26.855440000000002</v>
      </c>
      <c r="H37" s="19">
        <f t="shared" si="4"/>
        <v>25.472329999999999</v>
      </c>
      <c r="I37" s="19">
        <f t="shared" si="4"/>
        <v>23.896159999999998</v>
      </c>
      <c r="J37" s="19">
        <f t="shared" si="4"/>
        <v>23.53584</v>
      </c>
      <c r="K37" s="19">
        <f t="shared" si="4"/>
        <v>23.16648</v>
      </c>
      <c r="L37" s="19">
        <f t="shared" si="4"/>
        <v>22.48199</v>
      </c>
      <c r="M37" s="19">
        <f t="shared" si="4"/>
        <v>22.015499999999999</v>
      </c>
      <c r="N37" s="19">
        <f t="shared" si="4"/>
        <v>21.335129999999999</v>
      </c>
      <c r="P37" s="19"/>
      <c r="Q37" s="19"/>
    </row>
    <row r="38" spans="1:19" s="25" customFormat="1" ht="11.25" customHeight="1" x14ac:dyDescent="0.2">
      <c r="A38" s="27">
        <f t="shared" si="0"/>
        <v>3.5000000000000586E-3</v>
      </c>
      <c r="C38" s="10">
        <f t="shared" si="2"/>
        <v>23</v>
      </c>
      <c r="D38" s="19">
        <f t="shared" si="4"/>
        <v>29.258120000000002</v>
      </c>
      <c r="E38" s="19">
        <f t="shared" si="4"/>
        <v>25.831320000000002</v>
      </c>
      <c r="F38" s="19">
        <f t="shared" si="4"/>
        <v>27.411269999999998</v>
      </c>
      <c r="G38" s="19">
        <f t="shared" si="4"/>
        <v>26.862909999999999</v>
      </c>
      <c r="H38" s="19">
        <f t="shared" si="4"/>
        <v>25.479420000000001</v>
      </c>
      <c r="I38" s="19">
        <f t="shared" si="4"/>
        <v>23.902809999999999</v>
      </c>
      <c r="J38" s="19">
        <f t="shared" si="4"/>
        <v>23.542390000000001</v>
      </c>
      <c r="K38" s="19">
        <f t="shared" si="4"/>
        <v>23.172930000000001</v>
      </c>
      <c r="L38" s="19">
        <f t="shared" si="4"/>
        <v>22.488250000000001</v>
      </c>
      <c r="M38" s="19">
        <f t="shared" si="4"/>
        <v>22.021629999999998</v>
      </c>
      <c r="N38" s="19">
        <f t="shared" si="4"/>
        <v>21.341069999999998</v>
      </c>
    </row>
    <row r="39" spans="1:19" s="25" customFormat="1" ht="11.25" customHeight="1" x14ac:dyDescent="0.2">
      <c r="A39" s="27">
        <f t="shared" si="0"/>
        <v>3.5000000000000586E-3</v>
      </c>
      <c r="C39" s="21">
        <f t="shared" si="2"/>
        <v>24</v>
      </c>
      <c r="D39" s="22">
        <f t="shared" si="4"/>
        <v>29.266079999999999</v>
      </c>
      <c r="E39" s="22">
        <f t="shared" si="4"/>
        <v>25.838339999999999</v>
      </c>
      <c r="F39" s="22">
        <f t="shared" si="4"/>
        <v>27.418900000000001</v>
      </c>
      <c r="G39" s="22">
        <f t="shared" si="4"/>
        <v>26.87039</v>
      </c>
      <c r="H39" s="22">
        <f t="shared" si="4"/>
        <v>25.486519999999999</v>
      </c>
      <c r="I39" s="22">
        <f t="shared" si="4"/>
        <v>23.909459999999999</v>
      </c>
      <c r="J39" s="22">
        <f t="shared" si="4"/>
        <v>23.548950000000001</v>
      </c>
      <c r="K39" s="22">
        <f t="shared" si="4"/>
        <v>23.179379999999998</v>
      </c>
      <c r="L39" s="22">
        <f t="shared" si="4"/>
        <v>22.494509999999998</v>
      </c>
      <c r="M39" s="22">
        <f t="shared" si="4"/>
        <v>22.027760000000001</v>
      </c>
      <c r="N39" s="22">
        <f t="shared" si="4"/>
        <v>21.347010000000001</v>
      </c>
    </row>
    <row r="40" spans="1:19" s="25" customFormat="1" ht="11.25" customHeight="1" x14ac:dyDescent="0.2">
      <c r="A40" s="27">
        <f t="shared" si="0"/>
        <v>3.5000000000000586E-3</v>
      </c>
      <c r="C40" s="10">
        <f t="shared" si="2"/>
        <v>25</v>
      </c>
      <c r="D40" s="19">
        <f t="shared" si="4"/>
        <v>29.27403</v>
      </c>
      <c r="E40" s="19">
        <f t="shared" si="4"/>
        <v>25.845369999999999</v>
      </c>
      <c r="F40" s="19">
        <f t="shared" si="4"/>
        <v>27.42653</v>
      </c>
      <c r="G40" s="19">
        <f t="shared" si="4"/>
        <v>26.877870000000001</v>
      </c>
      <c r="H40" s="19">
        <f t="shared" si="4"/>
        <v>25.49361</v>
      </c>
      <c r="I40" s="19">
        <f t="shared" si="4"/>
        <v>23.916119999999999</v>
      </c>
      <c r="J40" s="19">
        <f t="shared" si="4"/>
        <v>23.555499999999999</v>
      </c>
      <c r="K40" s="19">
        <f t="shared" si="4"/>
        <v>23.185829999999999</v>
      </c>
      <c r="L40" s="19">
        <f t="shared" si="4"/>
        <v>22.500769999999999</v>
      </c>
      <c r="M40" s="19">
        <f t="shared" si="4"/>
        <v>22.03389</v>
      </c>
      <c r="N40" s="19">
        <f t="shared" si="4"/>
        <v>21.35295</v>
      </c>
    </row>
    <row r="41" spans="1:19" s="25" customFormat="1" ht="11.25" customHeight="1" x14ac:dyDescent="0.2">
      <c r="A41" s="27">
        <f t="shared" si="0"/>
        <v>3.5000000000000586E-3</v>
      </c>
      <c r="C41" s="10">
        <f t="shared" si="2"/>
        <v>26</v>
      </c>
      <c r="D41" s="19">
        <f t="shared" si="4"/>
        <v>29.28199</v>
      </c>
      <c r="E41" s="19">
        <f t="shared" si="4"/>
        <v>25.85239</v>
      </c>
      <c r="F41" s="19">
        <f t="shared" si="4"/>
        <v>27.434170000000002</v>
      </c>
      <c r="G41" s="19">
        <f t="shared" si="4"/>
        <v>26.885349999999999</v>
      </c>
      <c r="H41" s="19">
        <f t="shared" si="4"/>
        <v>25.500710000000002</v>
      </c>
      <c r="I41" s="19">
        <f t="shared" si="4"/>
        <v>23.922779999999999</v>
      </c>
      <c r="J41" s="19">
        <f t="shared" si="4"/>
        <v>23.562059999999999</v>
      </c>
      <c r="K41" s="19">
        <f t="shared" si="4"/>
        <v>23.19229</v>
      </c>
      <c r="L41" s="19">
        <f t="shared" si="4"/>
        <v>22.50703</v>
      </c>
      <c r="M41" s="19">
        <f t="shared" si="4"/>
        <v>22.040019999999998</v>
      </c>
      <c r="N41" s="19">
        <f t="shared" si="4"/>
        <v>21.358889999999999</v>
      </c>
    </row>
    <row r="42" spans="1:19" s="25" customFormat="1" ht="11.25" customHeight="1" x14ac:dyDescent="0.2">
      <c r="A42" s="27">
        <f t="shared" si="0"/>
        <v>3.5000000000000586E-3</v>
      </c>
      <c r="C42" s="21">
        <f t="shared" si="2"/>
        <v>27</v>
      </c>
      <c r="D42" s="22">
        <f t="shared" si="4"/>
        <v>29.289950000000001</v>
      </c>
      <c r="E42" s="22">
        <f t="shared" si="4"/>
        <v>25.85942</v>
      </c>
      <c r="F42" s="22">
        <f t="shared" si="4"/>
        <v>27.441800000000001</v>
      </c>
      <c r="G42" s="22">
        <f t="shared" si="4"/>
        <v>26.89283</v>
      </c>
      <c r="H42" s="22">
        <f t="shared" si="4"/>
        <v>25.507809999999999</v>
      </c>
      <c r="I42" s="22">
        <f t="shared" si="4"/>
        <v>23.92944</v>
      </c>
      <c r="J42" s="22">
        <f t="shared" si="4"/>
        <v>23.568619999999999</v>
      </c>
      <c r="K42" s="22">
        <f t="shared" si="4"/>
        <v>23.198740000000001</v>
      </c>
      <c r="L42" s="22">
        <f t="shared" si="4"/>
        <v>22.513300000000001</v>
      </c>
      <c r="M42" s="22">
        <f t="shared" si="4"/>
        <v>22.04616</v>
      </c>
      <c r="N42" s="22">
        <f t="shared" si="4"/>
        <v>21.364840000000001</v>
      </c>
    </row>
    <row r="43" spans="1:19" s="25" customFormat="1" ht="11.25" customHeight="1" x14ac:dyDescent="0.2">
      <c r="A43" s="27">
        <f t="shared" si="0"/>
        <v>3.5000000000000586E-3</v>
      </c>
      <c r="C43" s="10">
        <f t="shared" si="2"/>
        <v>28</v>
      </c>
      <c r="D43" s="19">
        <f t="shared" si="4"/>
        <v>29.297910000000002</v>
      </c>
      <c r="E43" s="19">
        <f t="shared" si="4"/>
        <v>25.86645</v>
      </c>
      <c r="F43" s="19">
        <f t="shared" si="4"/>
        <v>27.449439999999999</v>
      </c>
      <c r="G43" s="19">
        <f t="shared" si="4"/>
        <v>26.900320000000001</v>
      </c>
      <c r="H43" s="19">
        <f t="shared" si="4"/>
        <v>25.51491</v>
      </c>
      <c r="I43" s="19">
        <f t="shared" si="4"/>
        <v>23.9361</v>
      </c>
      <c r="J43" s="19">
        <f t="shared" si="4"/>
        <v>23.57518</v>
      </c>
      <c r="K43" s="19">
        <f t="shared" si="4"/>
        <v>23.205200000000001</v>
      </c>
      <c r="L43" s="19">
        <f t="shared" si="4"/>
        <v>22.519570000000002</v>
      </c>
      <c r="M43" s="19">
        <f t="shared" si="4"/>
        <v>22.052289999999999</v>
      </c>
      <c r="N43" s="19">
        <f t="shared" si="4"/>
        <v>21.37079</v>
      </c>
    </row>
    <row r="44" spans="1:19" ht="11.25" customHeight="1" x14ac:dyDescent="0.2">
      <c r="A44" s="28"/>
      <c r="C44" s="10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9" ht="11.25" customHeight="1" x14ac:dyDescent="0.2">
      <c r="A45" s="28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0"/>
      <c r="P45" s="30"/>
      <c r="Q45" s="30"/>
      <c r="R45" s="30"/>
      <c r="S45" s="30"/>
    </row>
    <row r="46" spans="1:19" ht="11.25" customHeight="1" x14ac:dyDescent="0.2">
      <c r="A46" s="28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0"/>
      <c r="P46" s="30"/>
      <c r="Q46" s="30"/>
      <c r="R46" s="30"/>
      <c r="S46" s="30"/>
    </row>
    <row r="47" spans="1:19" ht="11.25" customHeight="1" x14ac:dyDescent="0.2">
      <c r="A47" s="28"/>
    </row>
    <row r="48" spans="1:19" ht="11.25" customHeight="1" x14ac:dyDescent="0.2">
      <c r="A48" s="28"/>
      <c r="B48" s="1" t="s">
        <v>15</v>
      </c>
      <c r="C48" s="1">
        <f>[1]Forsendur!C3</f>
        <v>11804</v>
      </c>
      <c r="D48" s="10"/>
      <c r="E48" s="10"/>
      <c r="K48" s="30"/>
      <c r="L48" s="30"/>
      <c r="M48" s="30"/>
      <c r="O48" s="30"/>
      <c r="P48" s="30"/>
      <c r="Q48" s="31"/>
      <c r="R48" s="30"/>
      <c r="S48" s="30"/>
    </row>
    <row r="49" spans="1:19" ht="11.25" customHeight="1" x14ac:dyDescent="0.2">
      <c r="A49" s="28"/>
      <c r="C49" s="32">
        <f>[1]Forsendur!C4</f>
        <v>597.79999999999995</v>
      </c>
      <c r="D49" s="10"/>
      <c r="E49" s="10"/>
      <c r="K49" s="30"/>
      <c r="L49" s="30"/>
      <c r="M49" s="30"/>
      <c r="O49" s="30"/>
      <c r="P49" s="30"/>
      <c r="Q49" s="31"/>
      <c r="R49" s="30"/>
      <c r="S49" s="30"/>
    </row>
    <row r="50" spans="1:19" ht="11.25" customHeight="1" x14ac:dyDescent="0.2">
      <c r="A50" s="28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0"/>
      <c r="P50" s="30"/>
      <c r="Q50" s="31"/>
      <c r="R50" s="30"/>
      <c r="S50" s="30"/>
    </row>
    <row r="51" spans="1:19" ht="11.25" customHeight="1" x14ac:dyDescent="0.2">
      <c r="A51" s="28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0"/>
      <c r="P51" s="30"/>
      <c r="Q51" s="31"/>
      <c r="R51" s="30"/>
      <c r="S51" s="30"/>
    </row>
    <row r="52" spans="1:19" ht="11.25" customHeight="1" x14ac:dyDescent="0.2">
      <c r="A52" s="28"/>
      <c r="B52" s="1" t="s">
        <v>20</v>
      </c>
      <c r="C52" s="13">
        <f>[1]Forsendur!C7</f>
        <v>3.5000000000000586E-3</v>
      </c>
    </row>
    <row r="53" spans="1:19" ht="11.25" customHeight="1" x14ac:dyDescent="0.2">
      <c r="A53" s="28"/>
      <c r="B53" s="1" t="str">
        <f>B14</f>
        <v>Hækkun vísitölu</v>
      </c>
      <c r="C53" s="13">
        <f>Verdb_raun</f>
        <v>3.5000000000000001E-3</v>
      </c>
      <c r="H53" s="29"/>
      <c r="K53" s="29"/>
      <c r="M53" s="29"/>
      <c r="N53" s="29"/>
    </row>
    <row r="54" spans="1:19" ht="11.25" customHeight="1" x14ac:dyDescent="0.2">
      <c r="A54" s="28"/>
    </row>
    <row r="55" spans="1:19" ht="11.25" customHeight="1" x14ac:dyDescent="0.2">
      <c r="A55" s="17">
        <f t="shared" ref="A55:A82" si="5">IF(Dags_visit_naest&gt;C55,verdbspa,Verdb_raun)</f>
        <v>3.5000000000000586E-3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20.620370000000001</v>
      </c>
      <c r="E55" s="19">
        <f t="shared" si="6"/>
        <v>15.22508</v>
      </c>
      <c r="F55" s="19">
        <f t="shared" si="6"/>
        <v>13.995340000000001</v>
      </c>
      <c r="G55" s="19">
        <f t="shared" si="6"/>
        <v>13.76404</v>
      </c>
      <c r="H55" s="19">
        <f t="shared" si="6"/>
        <v>13.51243</v>
      </c>
      <c r="I55" s="19">
        <f t="shared" si="6"/>
        <v>13.4483</v>
      </c>
      <c r="J55" s="19">
        <f t="shared" si="6"/>
        <v>13.194929999999999</v>
      </c>
      <c r="K55" s="19">
        <f t="shared" ref="K55:N82" si="7">ROUND(100000*NVT/K$50*((1+K$51/100)^((DAYS360(K$45,$L$2)+$C55-1)/360)*((1+$A55)^(($C55-15)/30)))/100000,5)</f>
        <v>12.89181</v>
      </c>
      <c r="L55" s="19">
        <f t="shared" si="7"/>
        <v>12.39625</v>
      </c>
      <c r="M55" s="19">
        <f t="shared" si="7"/>
        <v>10.873139999999999</v>
      </c>
      <c r="N55" s="19">
        <f t="shared" si="7"/>
        <v>8.3780199999999994</v>
      </c>
    </row>
    <row r="56" spans="1:19" ht="11.25" customHeight="1" x14ac:dyDescent="0.2">
      <c r="A56" s="17">
        <f t="shared" si="5"/>
        <v>3.5000000000000586E-3</v>
      </c>
      <c r="B56" s="29"/>
      <c r="C56" s="20">
        <f t="shared" ref="C56:C82" si="8">C55+1</f>
        <v>2</v>
      </c>
      <c r="D56" s="19">
        <f t="shared" si="6"/>
        <v>20.626110000000001</v>
      </c>
      <c r="E56" s="19">
        <f t="shared" si="6"/>
        <v>15.22892</v>
      </c>
      <c r="F56" s="19">
        <f t="shared" si="6"/>
        <v>13.99877</v>
      </c>
      <c r="G56" s="19">
        <f t="shared" si="6"/>
        <v>13.76742</v>
      </c>
      <c r="H56" s="19">
        <f t="shared" si="6"/>
        <v>13.515739999999999</v>
      </c>
      <c r="I56" s="19">
        <f t="shared" si="6"/>
        <v>13.451599999999999</v>
      </c>
      <c r="J56" s="19">
        <f t="shared" si="6"/>
        <v>13.198169999999999</v>
      </c>
      <c r="K56" s="19">
        <f t="shared" si="7"/>
        <v>12.89498</v>
      </c>
      <c r="L56" s="19">
        <f t="shared" si="7"/>
        <v>12.399290000000001</v>
      </c>
      <c r="M56" s="19">
        <f t="shared" si="7"/>
        <v>10.87581</v>
      </c>
      <c r="N56" s="19">
        <f t="shared" si="7"/>
        <v>8.3800699999999999</v>
      </c>
    </row>
    <row r="57" spans="1:19" ht="11.25" customHeight="1" x14ac:dyDescent="0.2">
      <c r="A57" s="17">
        <f t="shared" si="5"/>
        <v>3.5000000000000586E-3</v>
      </c>
      <c r="B57" s="29"/>
      <c r="C57" s="21">
        <f t="shared" si="8"/>
        <v>3</v>
      </c>
      <c r="D57" s="22">
        <f t="shared" si="6"/>
        <v>20.63185</v>
      </c>
      <c r="E57" s="22">
        <f t="shared" si="6"/>
        <v>15.232760000000001</v>
      </c>
      <c r="F57" s="22">
        <f t="shared" si="6"/>
        <v>14.00221</v>
      </c>
      <c r="G57" s="22">
        <f t="shared" si="6"/>
        <v>13.770799999999999</v>
      </c>
      <c r="H57" s="22">
        <f t="shared" si="6"/>
        <v>13.51906</v>
      </c>
      <c r="I57" s="22">
        <f t="shared" si="6"/>
        <v>13.4549</v>
      </c>
      <c r="J57" s="22">
        <f t="shared" si="6"/>
        <v>13.201409999999999</v>
      </c>
      <c r="K57" s="22">
        <f t="shared" si="7"/>
        <v>12.89814</v>
      </c>
      <c r="L57" s="22">
        <f t="shared" si="7"/>
        <v>12.402329999999999</v>
      </c>
      <c r="M57" s="22">
        <f t="shared" si="7"/>
        <v>10.87848</v>
      </c>
      <c r="N57" s="22">
        <f t="shared" si="7"/>
        <v>8.3821300000000001</v>
      </c>
    </row>
    <row r="58" spans="1:19" ht="11.25" customHeight="1" x14ac:dyDescent="0.2">
      <c r="A58" s="17">
        <f t="shared" si="5"/>
        <v>3.5000000000000586E-3</v>
      </c>
      <c r="B58" s="29"/>
      <c r="C58" s="20">
        <f t="shared" si="8"/>
        <v>4</v>
      </c>
      <c r="D58" s="19">
        <f t="shared" si="6"/>
        <v>20.637589999999999</v>
      </c>
      <c r="E58" s="19">
        <f t="shared" si="6"/>
        <v>15.236599999999999</v>
      </c>
      <c r="F58" s="19">
        <f t="shared" si="6"/>
        <v>14.00564</v>
      </c>
      <c r="G58" s="19">
        <f t="shared" si="6"/>
        <v>13.774179999999999</v>
      </c>
      <c r="H58" s="19">
        <f t="shared" si="6"/>
        <v>13.52238</v>
      </c>
      <c r="I58" s="19">
        <f t="shared" si="6"/>
        <v>13.4582</v>
      </c>
      <c r="J58" s="19">
        <f t="shared" si="6"/>
        <v>13.204650000000001</v>
      </c>
      <c r="K58" s="19">
        <f t="shared" si="7"/>
        <v>12.90131</v>
      </c>
      <c r="L58" s="19">
        <f t="shared" si="7"/>
        <v>12.405379999999999</v>
      </c>
      <c r="M58" s="19">
        <f t="shared" si="7"/>
        <v>10.88115</v>
      </c>
      <c r="N58" s="19">
        <f t="shared" si="7"/>
        <v>8.3841900000000003</v>
      </c>
    </row>
    <row r="59" spans="1:19" ht="11.25" customHeight="1" x14ac:dyDescent="0.2">
      <c r="A59" s="17">
        <f t="shared" si="5"/>
        <v>3.5000000000000586E-3</v>
      </c>
      <c r="B59" s="29"/>
      <c r="C59" s="20">
        <f t="shared" si="8"/>
        <v>5</v>
      </c>
      <c r="D59" s="19">
        <f t="shared" si="6"/>
        <v>20.643339999999998</v>
      </c>
      <c r="E59" s="19">
        <f t="shared" si="6"/>
        <v>15.24044</v>
      </c>
      <c r="F59" s="19">
        <f t="shared" si="6"/>
        <v>14.009080000000001</v>
      </c>
      <c r="G59" s="19">
        <f t="shared" si="6"/>
        <v>13.777559999999999</v>
      </c>
      <c r="H59" s="19">
        <f t="shared" si="6"/>
        <v>13.525700000000001</v>
      </c>
      <c r="I59" s="19">
        <f t="shared" si="6"/>
        <v>13.461510000000001</v>
      </c>
      <c r="J59" s="19">
        <f t="shared" si="6"/>
        <v>13.207890000000001</v>
      </c>
      <c r="K59" s="19">
        <f t="shared" si="7"/>
        <v>12.90447</v>
      </c>
      <c r="L59" s="19">
        <f t="shared" si="7"/>
        <v>12.40842</v>
      </c>
      <c r="M59" s="19">
        <f t="shared" si="7"/>
        <v>10.88382</v>
      </c>
      <c r="N59" s="19">
        <f t="shared" si="7"/>
        <v>8.3862500000000004</v>
      </c>
    </row>
    <row r="60" spans="1:19" ht="11.25" customHeight="1" x14ac:dyDescent="0.2">
      <c r="A60" s="17">
        <f t="shared" si="5"/>
        <v>3.5000000000000586E-3</v>
      </c>
      <c r="B60" s="29"/>
      <c r="C60" s="21">
        <f t="shared" si="8"/>
        <v>6</v>
      </c>
      <c r="D60" s="22">
        <f t="shared" si="6"/>
        <v>20.649080000000001</v>
      </c>
      <c r="E60" s="22">
        <f t="shared" si="6"/>
        <v>15.24428</v>
      </c>
      <c r="F60" s="22">
        <f t="shared" si="6"/>
        <v>14.01252</v>
      </c>
      <c r="G60" s="22">
        <f t="shared" si="6"/>
        <v>13.780939999999999</v>
      </c>
      <c r="H60" s="22">
        <f t="shared" si="6"/>
        <v>13.52901</v>
      </c>
      <c r="I60" s="22">
        <f t="shared" si="6"/>
        <v>13.46481</v>
      </c>
      <c r="J60" s="22">
        <f t="shared" si="6"/>
        <v>13.211130000000001</v>
      </c>
      <c r="K60" s="22">
        <f t="shared" si="7"/>
        <v>12.907640000000001</v>
      </c>
      <c r="L60" s="22">
        <f t="shared" si="7"/>
        <v>12.41147</v>
      </c>
      <c r="M60" s="22">
        <f t="shared" si="7"/>
        <v>10.88649</v>
      </c>
      <c r="N60" s="22">
        <f t="shared" si="7"/>
        <v>8.3882999999999992</v>
      </c>
    </row>
    <row r="61" spans="1:19" ht="11.25" customHeight="1" x14ac:dyDescent="0.2">
      <c r="A61" s="17">
        <f t="shared" si="5"/>
        <v>3.5000000000000586E-3</v>
      </c>
      <c r="B61" s="29"/>
      <c r="C61" s="20">
        <f t="shared" si="8"/>
        <v>7</v>
      </c>
      <c r="D61" s="19">
        <f t="shared" si="6"/>
        <v>20.65483</v>
      </c>
      <c r="E61" s="19">
        <f t="shared" si="6"/>
        <v>15.24812</v>
      </c>
      <c r="F61" s="19">
        <f t="shared" si="6"/>
        <v>14.01596</v>
      </c>
      <c r="G61" s="19">
        <f t="shared" si="6"/>
        <v>13.784319999999999</v>
      </c>
      <c r="H61" s="19">
        <f t="shared" si="6"/>
        <v>13.53233</v>
      </c>
      <c r="I61" s="19">
        <f t="shared" si="6"/>
        <v>13.468109999999999</v>
      </c>
      <c r="J61" s="19">
        <f t="shared" si="6"/>
        <v>13.214370000000001</v>
      </c>
      <c r="K61" s="19">
        <f t="shared" si="7"/>
        <v>12.91081</v>
      </c>
      <c r="L61" s="19">
        <f t="shared" si="7"/>
        <v>12.41451</v>
      </c>
      <c r="M61" s="19">
        <f t="shared" si="7"/>
        <v>10.88916</v>
      </c>
      <c r="N61" s="19">
        <f t="shared" si="7"/>
        <v>8.3903599999999994</v>
      </c>
    </row>
    <row r="62" spans="1:19" ht="11.25" customHeight="1" x14ac:dyDescent="0.2">
      <c r="A62" s="17">
        <f t="shared" si="5"/>
        <v>3.5000000000000586E-3</v>
      </c>
      <c r="B62" s="29"/>
      <c r="C62" s="20">
        <f t="shared" si="8"/>
        <v>8</v>
      </c>
      <c r="D62" s="19">
        <f t="shared" si="6"/>
        <v>20.66058</v>
      </c>
      <c r="E62" s="19">
        <f t="shared" si="6"/>
        <v>15.25196</v>
      </c>
      <c r="F62" s="19">
        <f t="shared" si="6"/>
        <v>14.019399999999999</v>
      </c>
      <c r="G62" s="19">
        <f t="shared" si="6"/>
        <v>13.787699999999999</v>
      </c>
      <c r="H62" s="19">
        <f t="shared" si="6"/>
        <v>13.53566</v>
      </c>
      <c r="I62" s="19">
        <f t="shared" si="6"/>
        <v>13.47142</v>
      </c>
      <c r="J62" s="19">
        <f t="shared" si="6"/>
        <v>13.217610000000001</v>
      </c>
      <c r="K62" s="19">
        <f t="shared" si="7"/>
        <v>12.91398</v>
      </c>
      <c r="L62" s="19">
        <f t="shared" si="7"/>
        <v>12.41756</v>
      </c>
      <c r="M62" s="19">
        <f t="shared" si="7"/>
        <v>10.891830000000001</v>
      </c>
      <c r="N62" s="19">
        <f t="shared" si="7"/>
        <v>8.3924199999999995</v>
      </c>
    </row>
    <row r="63" spans="1:19" ht="11.25" customHeight="1" x14ac:dyDescent="0.2">
      <c r="A63" s="17">
        <f t="shared" si="5"/>
        <v>3.5000000000000586E-3</v>
      </c>
      <c r="B63" s="29"/>
      <c r="C63" s="21">
        <f t="shared" si="8"/>
        <v>9</v>
      </c>
      <c r="D63" s="22">
        <f t="shared" si="6"/>
        <v>20.666329999999999</v>
      </c>
      <c r="E63" s="22">
        <f t="shared" si="6"/>
        <v>15.255800000000001</v>
      </c>
      <c r="F63" s="22">
        <f t="shared" si="6"/>
        <v>14.02284</v>
      </c>
      <c r="G63" s="22">
        <f t="shared" si="6"/>
        <v>13.791090000000001</v>
      </c>
      <c r="H63" s="22">
        <f t="shared" si="6"/>
        <v>13.53898</v>
      </c>
      <c r="I63" s="22">
        <f t="shared" si="6"/>
        <v>13.47472</v>
      </c>
      <c r="J63" s="22">
        <f t="shared" si="6"/>
        <v>13.22086</v>
      </c>
      <c r="K63" s="22">
        <f t="shared" si="7"/>
        <v>12.917149999999999</v>
      </c>
      <c r="L63" s="22">
        <f t="shared" si="7"/>
        <v>12.42061</v>
      </c>
      <c r="M63" s="22">
        <f t="shared" si="7"/>
        <v>10.894500000000001</v>
      </c>
      <c r="N63" s="22">
        <f t="shared" si="7"/>
        <v>8.3944799999999997</v>
      </c>
    </row>
    <row r="64" spans="1:19" ht="11.25" customHeight="1" x14ac:dyDescent="0.2">
      <c r="A64" s="17">
        <f t="shared" si="5"/>
        <v>3.5000000000000586E-3</v>
      </c>
      <c r="B64" s="29"/>
      <c r="C64" s="20">
        <f t="shared" si="8"/>
        <v>10</v>
      </c>
      <c r="D64" s="19">
        <f t="shared" si="6"/>
        <v>20.672080000000001</v>
      </c>
      <c r="E64" s="19">
        <f t="shared" si="6"/>
        <v>15.259650000000001</v>
      </c>
      <c r="F64" s="19">
        <f t="shared" si="6"/>
        <v>14.02628</v>
      </c>
      <c r="G64" s="19">
        <f t="shared" si="6"/>
        <v>13.79447</v>
      </c>
      <c r="H64" s="19">
        <f t="shared" si="6"/>
        <v>13.542299999999999</v>
      </c>
      <c r="I64" s="19">
        <f t="shared" si="6"/>
        <v>13.47803</v>
      </c>
      <c r="J64" s="19">
        <f t="shared" si="6"/>
        <v>13.2241</v>
      </c>
      <c r="K64" s="19">
        <f t="shared" si="7"/>
        <v>12.92032</v>
      </c>
      <c r="L64" s="19">
        <f t="shared" si="7"/>
        <v>12.42365</v>
      </c>
      <c r="M64" s="19">
        <f t="shared" si="7"/>
        <v>10.897180000000001</v>
      </c>
      <c r="N64" s="19">
        <f t="shared" si="7"/>
        <v>8.3965399999999999</v>
      </c>
    </row>
    <row r="65" spans="1:17" s="25" customFormat="1" ht="11.25" customHeight="1" x14ac:dyDescent="0.2">
      <c r="A65" s="26">
        <f t="shared" si="5"/>
        <v>3.5000000000000586E-3</v>
      </c>
      <c r="B65" s="33"/>
      <c r="C65" s="20">
        <f t="shared" si="8"/>
        <v>11</v>
      </c>
      <c r="D65" s="19">
        <f t="shared" ref="D65:J74" si="9">ROUND(100000*LVT/D$50*((1+D$51/100)^((DAYS360(D$45,$L$2)+$C65-1)/360)*((1+$A65)^(($C65-15)/30)))/100000,5)</f>
        <v>20.67784</v>
      </c>
      <c r="E65" s="19">
        <f t="shared" si="9"/>
        <v>15.263500000000001</v>
      </c>
      <c r="F65" s="19">
        <f t="shared" si="9"/>
        <v>14.029719999999999</v>
      </c>
      <c r="G65" s="19">
        <f t="shared" si="9"/>
        <v>13.79786</v>
      </c>
      <c r="H65" s="19">
        <f t="shared" si="9"/>
        <v>13.54562</v>
      </c>
      <c r="I65" s="19">
        <f t="shared" si="9"/>
        <v>13.481339999999999</v>
      </c>
      <c r="J65" s="19">
        <f t="shared" si="9"/>
        <v>13.227349999999999</v>
      </c>
      <c r="K65" s="19">
        <f t="shared" si="7"/>
        <v>12.923489999999999</v>
      </c>
      <c r="L65" s="19">
        <f t="shared" si="7"/>
        <v>12.4267</v>
      </c>
      <c r="M65" s="19">
        <f t="shared" si="7"/>
        <v>10.899850000000001</v>
      </c>
      <c r="N65" s="19">
        <f t="shared" si="7"/>
        <v>8.3986000000000001</v>
      </c>
    </row>
    <row r="66" spans="1:17" s="25" customFormat="1" ht="11.25" customHeight="1" x14ac:dyDescent="0.2">
      <c r="A66" s="26">
        <f t="shared" si="5"/>
        <v>3.5000000000000586E-3</v>
      </c>
      <c r="B66" s="33"/>
      <c r="C66" s="21">
        <f t="shared" si="8"/>
        <v>12</v>
      </c>
      <c r="D66" s="22">
        <f t="shared" si="9"/>
        <v>20.683589999999999</v>
      </c>
      <c r="E66" s="22">
        <f t="shared" si="9"/>
        <v>15.267340000000001</v>
      </c>
      <c r="F66" s="22">
        <f t="shared" si="9"/>
        <v>14.033160000000001</v>
      </c>
      <c r="G66" s="22">
        <f t="shared" si="9"/>
        <v>13.80124</v>
      </c>
      <c r="H66" s="22">
        <f t="shared" si="9"/>
        <v>13.54895</v>
      </c>
      <c r="I66" s="22">
        <f t="shared" si="9"/>
        <v>13.48465</v>
      </c>
      <c r="J66" s="22">
        <f t="shared" si="9"/>
        <v>13.230589999999999</v>
      </c>
      <c r="K66" s="22">
        <f t="shared" si="7"/>
        <v>12.92666</v>
      </c>
      <c r="L66" s="22">
        <f t="shared" si="7"/>
        <v>12.42975</v>
      </c>
      <c r="M66" s="22">
        <f t="shared" si="7"/>
        <v>10.90253</v>
      </c>
      <c r="N66" s="22">
        <f t="shared" si="7"/>
        <v>8.4006600000000002</v>
      </c>
    </row>
    <row r="67" spans="1:17" s="25" customFormat="1" ht="11.25" customHeight="1" x14ac:dyDescent="0.2">
      <c r="A67" s="26">
        <f t="shared" si="5"/>
        <v>3.5000000000000586E-3</v>
      </c>
      <c r="B67" s="33"/>
      <c r="C67" s="20">
        <f t="shared" si="8"/>
        <v>13</v>
      </c>
      <c r="D67" s="19">
        <f t="shared" si="9"/>
        <v>20.689350000000001</v>
      </c>
      <c r="E67" s="19">
        <f t="shared" si="9"/>
        <v>15.271190000000001</v>
      </c>
      <c r="F67" s="19">
        <f t="shared" si="9"/>
        <v>14.03661</v>
      </c>
      <c r="G67" s="19">
        <f t="shared" si="9"/>
        <v>13.80463</v>
      </c>
      <c r="H67" s="19">
        <f t="shared" si="9"/>
        <v>13.55227</v>
      </c>
      <c r="I67" s="19">
        <f t="shared" si="9"/>
        <v>13.487959999999999</v>
      </c>
      <c r="J67" s="19">
        <f t="shared" si="9"/>
        <v>13.233840000000001</v>
      </c>
      <c r="K67" s="19">
        <f t="shared" si="7"/>
        <v>12.929830000000001</v>
      </c>
      <c r="L67" s="19">
        <f t="shared" si="7"/>
        <v>12.4328</v>
      </c>
      <c r="M67" s="19">
        <f t="shared" si="7"/>
        <v>10.905200000000001</v>
      </c>
      <c r="N67" s="19">
        <f t="shared" si="7"/>
        <v>8.4027200000000004</v>
      </c>
    </row>
    <row r="68" spans="1:17" s="25" customFormat="1" ht="11.25" customHeight="1" x14ac:dyDescent="0.2">
      <c r="A68" s="27">
        <f t="shared" si="5"/>
        <v>3.5000000000000586E-3</v>
      </c>
      <c r="B68" s="33"/>
      <c r="C68" s="20">
        <f t="shared" si="8"/>
        <v>14</v>
      </c>
      <c r="D68" s="19">
        <f t="shared" si="9"/>
        <v>20.69511</v>
      </c>
      <c r="E68" s="19">
        <f t="shared" si="9"/>
        <v>15.275040000000001</v>
      </c>
      <c r="F68" s="19">
        <f t="shared" si="9"/>
        <v>14.040050000000001</v>
      </c>
      <c r="G68" s="19">
        <f>ROUND(100000*LVT/G$50*((1+G$51/100)^((DAYS360(G$45,$L$2)+$C68-1)/360)*((1+$A68)^(($C68-15)/30)))/100000,5)</f>
        <v>13.808020000000001</v>
      </c>
      <c r="H68" s="19">
        <f t="shared" si="9"/>
        <v>13.5556</v>
      </c>
      <c r="I68" s="19">
        <f t="shared" si="9"/>
        <v>13.49127</v>
      </c>
      <c r="J68" s="19">
        <f t="shared" si="9"/>
        <v>13.23709</v>
      </c>
      <c r="K68" s="19">
        <f t="shared" si="7"/>
        <v>12.933</v>
      </c>
      <c r="L68" s="19">
        <f t="shared" si="7"/>
        <v>12.43585</v>
      </c>
      <c r="M68" s="19">
        <f t="shared" si="7"/>
        <v>10.90788</v>
      </c>
      <c r="N68" s="19">
        <f t="shared" si="7"/>
        <v>8.4047900000000002</v>
      </c>
    </row>
    <row r="69" spans="1:17" s="25" customFormat="1" ht="11.25" customHeight="1" x14ac:dyDescent="0.2">
      <c r="A69" s="27">
        <f t="shared" si="5"/>
        <v>3.5000000000000586E-3</v>
      </c>
      <c r="B69" s="33"/>
      <c r="C69" s="21">
        <f t="shared" si="8"/>
        <v>15</v>
      </c>
      <c r="D69" s="22">
        <f t="shared" si="9"/>
        <v>20.700869999999998</v>
      </c>
      <c r="E69" s="22">
        <f t="shared" si="9"/>
        <v>15.278890000000001</v>
      </c>
      <c r="F69" s="22">
        <f t="shared" si="9"/>
        <v>14.0435</v>
      </c>
      <c r="G69" s="22">
        <f t="shared" si="9"/>
        <v>13.81141</v>
      </c>
      <c r="H69" s="22">
        <f t="shared" si="9"/>
        <v>13.558920000000001</v>
      </c>
      <c r="I69" s="22">
        <f>ROUND(100000*LVT/I$50*((1+I$51/100)^((DAYS360(I$45,$L$2)+$C69-1)/360)*((1+$A69)^(($C69-15)/30)))/100000,5)</f>
        <v>13.494579999999999</v>
      </c>
      <c r="J69" s="22">
        <f t="shared" si="9"/>
        <v>13.24033</v>
      </c>
      <c r="K69" s="22">
        <f t="shared" si="7"/>
        <v>12.93618</v>
      </c>
      <c r="L69" s="22">
        <f t="shared" si="7"/>
        <v>12.4389</v>
      </c>
      <c r="M69" s="22">
        <f t="shared" si="7"/>
        <v>10.910550000000001</v>
      </c>
      <c r="N69" s="22">
        <f t="shared" si="7"/>
        <v>8.4068500000000004</v>
      </c>
      <c r="Q69" s="34"/>
    </row>
    <row r="70" spans="1:17" s="25" customFormat="1" ht="11.25" customHeight="1" x14ac:dyDescent="0.2">
      <c r="A70" s="27">
        <f t="shared" si="5"/>
        <v>3.5000000000000586E-3</v>
      </c>
      <c r="B70" s="33"/>
      <c r="C70" s="20">
        <f t="shared" si="8"/>
        <v>16</v>
      </c>
      <c r="D70" s="19">
        <f t="shared" si="9"/>
        <v>20.706630000000001</v>
      </c>
      <c r="E70" s="19">
        <f t="shared" si="9"/>
        <v>15.28274</v>
      </c>
      <c r="F70" s="19">
        <f t="shared" si="9"/>
        <v>14.046939999999999</v>
      </c>
      <c r="G70" s="19">
        <f t="shared" si="9"/>
        <v>13.8148</v>
      </c>
      <c r="H70" s="19">
        <f t="shared" si="9"/>
        <v>13.562250000000001</v>
      </c>
      <c r="I70" s="19">
        <f t="shared" si="9"/>
        <v>13.49789</v>
      </c>
      <c r="J70" s="19">
        <f t="shared" si="9"/>
        <v>13.24358</v>
      </c>
      <c r="K70" s="19">
        <f t="shared" si="7"/>
        <v>12.939349999999999</v>
      </c>
      <c r="L70" s="19">
        <f>ROUND(100000*NVT/L$50*((1+L$51/100)^((DAYS360(L$45,$L$2)+$C70-1)/360)*((1+$A70)^(($C70-15)/30)))/100000,5)</f>
        <v>12.44196</v>
      </c>
      <c r="M70" s="19">
        <f t="shared" si="7"/>
        <v>10.91323</v>
      </c>
      <c r="N70" s="19">
        <f t="shared" si="7"/>
        <v>8.4089100000000006</v>
      </c>
    </row>
    <row r="71" spans="1:17" s="25" customFormat="1" ht="11.25" customHeight="1" x14ac:dyDescent="0.2">
      <c r="A71" s="27">
        <f t="shared" si="5"/>
        <v>3.5000000000000586E-3</v>
      </c>
      <c r="B71" s="33"/>
      <c r="C71" s="20">
        <f t="shared" si="8"/>
        <v>17</v>
      </c>
      <c r="D71" s="19">
        <f t="shared" si="9"/>
        <v>20.712399999999999</v>
      </c>
      <c r="E71" s="19">
        <f t="shared" si="9"/>
        <v>15.28659</v>
      </c>
      <c r="F71" s="19">
        <f t="shared" si="9"/>
        <v>14.05039</v>
      </c>
      <c r="G71" s="19">
        <f t="shared" si="9"/>
        <v>13.81819</v>
      </c>
      <c r="H71" s="19">
        <f t="shared" si="9"/>
        <v>13.565580000000001</v>
      </c>
      <c r="I71" s="19">
        <f t="shared" si="9"/>
        <v>13.501200000000001</v>
      </c>
      <c r="J71" s="19">
        <f t="shared" si="9"/>
        <v>13.246829999999999</v>
      </c>
      <c r="K71" s="19">
        <f t="shared" si="7"/>
        <v>12.94253</v>
      </c>
      <c r="L71" s="19">
        <f t="shared" si="7"/>
        <v>12.44501</v>
      </c>
      <c r="M71" s="19">
        <f t="shared" si="7"/>
        <v>10.91591</v>
      </c>
      <c r="N71" s="19">
        <f t="shared" si="7"/>
        <v>8.4109700000000007</v>
      </c>
    </row>
    <row r="72" spans="1:17" s="25" customFormat="1" ht="11.25" customHeight="1" x14ac:dyDescent="0.2">
      <c r="A72" s="27">
        <f t="shared" si="5"/>
        <v>3.5000000000000586E-3</v>
      </c>
      <c r="B72" s="33"/>
      <c r="C72" s="21">
        <f t="shared" si="8"/>
        <v>18</v>
      </c>
      <c r="D72" s="22">
        <f t="shared" si="9"/>
        <v>20.718160000000001</v>
      </c>
      <c r="E72" s="22">
        <f t="shared" si="9"/>
        <v>15.29044</v>
      </c>
      <c r="F72" s="22">
        <f t="shared" si="9"/>
        <v>14.053839999999999</v>
      </c>
      <c r="G72" s="22">
        <f t="shared" si="9"/>
        <v>13.821580000000001</v>
      </c>
      <c r="H72" s="22">
        <f t="shared" si="9"/>
        <v>13.568910000000001</v>
      </c>
      <c r="I72" s="22">
        <f t="shared" si="9"/>
        <v>13.50451</v>
      </c>
      <c r="J72" s="22">
        <f t="shared" si="9"/>
        <v>13.250080000000001</v>
      </c>
      <c r="K72" s="22">
        <f t="shared" si="7"/>
        <v>12.9457</v>
      </c>
      <c r="L72" s="22">
        <f t="shared" si="7"/>
        <v>12.44806</v>
      </c>
      <c r="M72" s="22">
        <f t="shared" si="7"/>
        <v>10.91859</v>
      </c>
      <c r="N72" s="22">
        <f t="shared" si="7"/>
        <v>8.4130400000000005</v>
      </c>
    </row>
    <row r="73" spans="1:17" s="25" customFormat="1" ht="11.25" customHeight="1" x14ac:dyDescent="0.2">
      <c r="A73" s="27">
        <f t="shared" si="5"/>
        <v>3.5000000000000586E-3</v>
      </c>
      <c r="B73" s="33"/>
      <c r="C73" s="20">
        <f t="shared" si="8"/>
        <v>19</v>
      </c>
      <c r="D73" s="19">
        <f t="shared" si="9"/>
        <v>20.723929999999999</v>
      </c>
      <c r="E73" s="19">
        <f t="shared" si="9"/>
        <v>15.2943</v>
      </c>
      <c r="F73" s="19">
        <f t="shared" si="9"/>
        <v>14.05729</v>
      </c>
      <c r="G73" s="19">
        <f t="shared" si="9"/>
        <v>13.82497</v>
      </c>
      <c r="H73" s="19">
        <f t="shared" si="9"/>
        <v>13.572240000000001</v>
      </c>
      <c r="I73" s="19">
        <f t="shared" si="9"/>
        <v>13.50783</v>
      </c>
      <c r="J73" s="19">
        <f t="shared" si="9"/>
        <v>13.25334</v>
      </c>
      <c r="K73" s="19">
        <f t="shared" si="7"/>
        <v>12.948880000000001</v>
      </c>
      <c r="L73" s="19">
        <f t="shared" si="7"/>
        <v>12.45112</v>
      </c>
      <c r="M73" s="19">
        <f t="shared" si="7"/>
        <v>10.92127</v>
      </c>
      <c r="N73" s="19">
        <f t="shared" si="7"/>
        <v>8.4151000000000007</v>
      </c>
    </row>
    <row r="74" spans="1:17" s="25" customFormat="1" ht="11.25" customHeight="1" x14ac:dyDescent="0.2">
      <c r="A74" s="27">
        <f t="shared" si="5"/>
        <v>3.5000000000000586E-3</v>
      </c>
      <c r="B74" s="33"/>
      <c r="C74" s="20">
        <f t="shared" si="8"/>
        <v>20</v>
      </c>
      <c r="D74" s="19">
        <f t="shared" si="9"/>
        <v>20.729700000000001</v>
      </c>
      <c r="E74" s="19">
        <f t="shared" si="9"/>
        <v>15.29815</v>
      </c>
      <c r="F74" s="19">
        <f t="shared" si="9"/>
        <v>14.060739999999999</v>
      </c>
      <c r="G74" s="19">
        <f t="shared" si="9"/>
        <v>13.82836</v>
      </c>
      <c r="H74" s="19">
        <f t="shared" si="9"/>
        <v>13.575570000000001</v>
      </c>
      <c r="I74" s="19">
        <f t="shared" si="9"/>
        <v>13.511139999999999</v>
      </c>
      <c r="J74" s="19">
        <f t="shared" si="9"/>
        <v>13.256589999999999</v>
      </c>
      <c r="K74" s="19">
        <f t="shared" si="7"/>
        <v>12.952059999999999</v>
      </c>
      <c r="L74" s="19">
        <f t="shared" si="7"/>
        <v>12.45417</v>
      </c>
      <c r="M74" s="19">
        <f t="shared" si="7"/>
        <v>10.92395</v>
      </c>
      <c r="N74" s="19">
        <f t="shared" si="7"/>
        <v>8.4171700000000005</v>
      </c>
    </row>
    <row r="75" spans="1:17" s="25" customFormat="1" ht="11.25" customHeight="1" x14ac:dyDescent="0.2">
      <c r="A75" s="27">
        <f t="shared" si="5"/>
        <v>3.5000000000000586E-3</v>
      </c>
      <c r="B75" s="33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20.735469999999999</v>
      </c>
      <c r="E75" s="22">
        <f t="shared" si="10"/>
        <v>15.302009999999999</v>
      </c>
      <c r="F75" s="22">
        <f t="shared" si="10"/>
        <v>14.06419</v>
      </c>
      <c r="G75" s="22">
        <f t="shared" si="10"/>
        <v>13.831759999999999</v>
      </c>
      <c r="H75" s="22">
        <f t="shared" si="10"/>
        <v>13.578900000000001</v>
      </c>
      <c r="I75" s="22">
        <f t="shared" si="10"/>
        <v>13.51446</v>
      </c>
      <c r="J75" s="22">
        <f t="shared" si="10"/>
        <v>13.259840000000001</v>
      </c>
      <c r="K75" s="22">
        <f t="shared" si="7"/>
        <v>12.95524</v>
      </c>
      <c r="L75" s="22">
        <f t="shared" si="7"/>
        <v>12.457229999999999</v>
      </c>
      <c r="M75" s="22">
        <f t="shared" si="7"/>
        <v>10.926629999999999</v>
      </c>
      <c r="N75" s="22">
        <f t="shared" si="7"/>
        <v>8.4192300000000007</v>
      </c>
    </row>
    <row r="76" spans="1:17" s="25" customFormat="1" ht="11.25" customHeight="1" x14ac:dyDescent="0.2">
      <c r="A76" s="27">
        <f t="shared" si="5"/>
        <v>3.5000000000000586E-3</v>
      </c>
      <c r="B76" s="33"/>
      <c r="C76" s="20">
        <f t="shared" si="8"/>
        <v>22</v>
      </c>
      <c r="D76" s="19">
        <f t="shared" si="10"/>
        <v>20.741240000000001</v>
      </c>
      <c r="E76" s="19">
        <f t="shared" si="10"/>
        <v>15.305859999999999</v>
      </c>
      <c r="F76" s="19">
        <f t="shared" si="10"/>
        <v>14.067640000000001</v>
      </c>
      <c r="G76" s="19">
        <f t="shared" si="10"/>
        <v>13.835150000000001</v>
      </c>
      <c r="H76" s="19">
        <f t="shared" si="10"/>
        <v>13.582229999999999</v>
      </c>
      <c r="I76" s="19">
        <f t="shared" si="10"/>
        <v>13.51778</v>
      </c>
      <c r="J76" s="19">
        <f t="shared" si="10"/>
        <v>13.26309</v>
      </c>
      <c r="K76" s="19">
        <f t="shared" si="7"/>
        <v>12.958410000000001</v>
      </c>
      <c r="L76" s="19">
        <f t="shared" si="7"/>
        <v>12.460290000000001</v>
      </c>
      <c r="M76" s="19">
        <f t="shared" si="7"/>
        <v>10.929309999999999</v>
      </c>
      <c r="N76" s="19">
        <f t="shared" si="7"/>
        <v>8.4213000000000005</v>
      </c>
    </row>
    <row r="77" spans="1:17" s="25" customFormat="1" ht="11.25" customHeight="1" x14ac:dyDescent="0.2">
      <c r="A77" s="27">
        <f t="shared" si="5"/>
        <v>3.5000000000000586E-3</v>
      </c>
      <c r="B77" s="33"/>
      <c r="C77" s="20">
        <f t="shared" si="8"/>
        <v>23</v>
      </c>
      <c r="D77" s="19">
        <f t="shared" si="10"/>
        <v>20.74701</v>
      </c>
      <c r="E77" s="19">
        <f t="shared" si="10"/>
        <v>15.30972</v>
      </c>
      <c r="F77" s="19">
        <f t="shared" si="10"/>
        <v>14.07109</v>
      </c>
      <c r="G77" s="19">
        <f t="shared" si="10"/>
        <v>13.83854</v>
      </c>
      <c r="H77" s="19">
        <f t="shared" si="10"/>
        <v>13.585570000000001</v>
      </c>
      <c r="I77" s="19">
        <f t="shared" si="10"/>
        <v>13.521089999999999</v>
      </c>
      <c r="J77" s="19">
        <f t="shared" si="10"/>
        <v>13.266349999999999</v>
      </c>
      <c r="K77" s="19">
        <f t="shared" si="7"/>
        <v>12.961589999999999</v>
      </c>
      <c r="L77" s="19">
        <f t="shared" si="7"/>
        <v>12.46335</v>
      </c>
      <c r="M77" s="19">
        <f t="shared" si="7"/>
        <v>10.931990000000001</v>
      </c>
      <c r="N77" s="19">
        <f t="shared" si="7"/>
        <v>8.4233700000000002</v>
      </c>
    </row>
    <row r="78" spans="1:17" s="25" customFormat="1" ht="11.25" customHeight="1" x14ac:dyDescent="0.2">
      <c r="A78" s="27">
        <f t="shared" si="5"/>
        <v>3.5000000000000586E-3</v>
      </c>
      <c r="B78" s="33"/>
      <c r="C78" s="21">
        <f t="shared" si="8"/>
        <v>24</v>
      </c>
      <c r="D78" s="22">
        <f t="shared" si="10"/>
        <v>20.752790000000001</v>
      </c>
      <c r="E78" s="22">
        <f t="shared" si="10"/>
        <v>15.31358</v>
      </c>
      <c r="F78" s="22">
        <f t="shared" si="10"/>
        <v>14.074540000000001</v>
      </c>
      <c r="G78" s="22">
        <f t="shared" si="10"/>
        <v>13.841939999999999</v>
      </c>
      <c r="H78" s="22">
        <f t="shared" si="10"/>
        <v>13.588900000000001</v>
      </c>
      <c r="I78" s="22">
        <f t="shared" si="10"/>
        <v>13.52441</v>
      </c>
      <c r="J78" s="22">
        <f t="shared" si="10"/>
        <v>13.26961</v>
      </c>
      <c r="K78" s="22">
        <f t="shared" si="7"/>
        <v>12.964779999999999</v>
      </c>
      <c r="L78" s="22">
        <f t="shared" si="7"/>
        <v>12.4664</v>
      </c>
      <c r="M78" s="22">
        <f t="shared" si="7"/>
        <v>10.934670000000001</v>
      </c>
      <c r="N78" s="22">
        <f t="shared" si="7"/>
        <v>8.4254300000000004</v>
      </c>
    </row>
    <row r="79" spans="1:17" s="25" customFormat="1" ht="11.25" customHeight="1" x14ac:dyDescent="0.2">
      <c r="A79" s="27">
        <f t="shared" si="5"/>
        <v>3.5000000000000586E-3</v>
      </c>
      <c r="B79" s="33"/>
      <c r="C79" s="20">
        <f t="shared" si="8"/>
        <v>25</v>
      </c>
      <c r="D79" s="19">
        <f t="shared" si="10"/>
        <v>20.758569999999999</v>
      </c>
      <c r="E79" s="19">
        <f t="shared" si="10"/>
        <v>15.31744</v>
      </c>
      <c r="F79" s="19">
        <f t="shared" si="10"/>
        <v>14.077999999999999</v>
      </c>
      <c r="G79" s="19">
        <f t="shared" si="10"/>
        <v>13.84534</v>
      </c>
      <c r="H79" s="19">
        <f t="shared" si="10"/>
        <v>13.592230000000001</v>
      </c>
      <c r="I79" s="19">
        <f t="shared" si="10"/>
        <v>13.52773</v>
      </c>
      <c r="J79" s="19">
        <f t="shared" si="10"/>
        <v>13.27286</v>
      </c>
      <c r="K79" s="19">
        <f t="shared" si="7"/>
        <v>12.96796</v>
      </c>
      <c r="L79" s="19">
        <f t="shared" si="7"/>
        <v>12.46946</v>
      </c>
      <c r="M79" s="19">
        <f t="shared" si="7"/>
        <v>10.93736</v>
      </c>
      <c r="N79" s="19">
        <f t="shared" si="7"/>
        <v>8.4275000000000002</v>
      </c>
    </row>
    <row r="80" spans="1:17" s="25" customFormat="1" ht="11.25" customHeight="1" x14ac:dyDescent="0.2">
      <c r="A80" s="27">
        <f t="shared" si="5"/>
        <v>3.5000000000000586E-3</v>
      </c>
      <c r="B80" s="33"/>
      <c r="C80" s="20">
        <f t="shared" si="8"/>
        <v>26</v>
      </c>
      <c r="D80" s="19">
        <f t="shared" si="10"/>
        <v>20.764340000000001</v>
      </c>
      <c r="E80" s="19">
        <f t="shared" si="10"/>
        <v>15.321300000000001</v>
      </c>
      <c r="F80" s="19">
        <f t="shared" si="10"/>
        <v>14.08145</v>
      </c>
      <c r="G80" s="19">
        <f t="shared" si="10"/>
        <v>13.848739999999999</v>
      </c>
      <c r="H80" s="19">
        <f t="shared" si="10"/>
        <v>13.59557</v>
      </c>
      <c r="I80" s="19">
        <f t="shared" si="10"/>
        <v>13.53105</v>
      </c>
      <c r="J80" s="19">
        <f t="shared" si="10"/>
        <v>13.276120000000001</v>
      </c>
      <c r="K80" s="19">
        <f t="shared" si="7"/>
        <v>12.97114</v>
      </c>
      <c r="L80" s="19">
        <f t="shared" si="7"/>
        <v>12.472519999999999</v>
      </c>
      <c r="M80" s="19">
        <f t="shared" si="7"/>
        <v>10.94004</v>
      </c>
      <c r="N80" s="19">
        <f t="shared" si="7"/>
        <v>8.42957</v>
      </c>
    </row>
    <row r="81" spans="1:14" s="25" customFormat="1" ht="11.25" customHeight="1" x14ac:dyDescent="0.2">
      <c r="A81" s="27">
        <f t="shared" si="5"/>
        <v>3.5000000000000586E-3</v>
      </c>
      <c r="B81" s="33"/>
      <c r="C81" s="21">
        <f t="shared" si="8"/>
        <v>27</v>
      </c>
      <c r="D81" s="22">
        <f t="shared" si="10"/>
        <v>20.770119999999999</v>
      </c>
      <c r="E81" s="22">
        <f t="shared" si="10"/>
        <v>15.32516</v>
      </c>
      <c r="F81" s="22">
        <f t="shared" si="10"/>
        <v>14.084910000000001</v>
      </c>
      <c r="G81" s="22">
        <f t="shared" si="10"/>
        <v>13.852130000000001</v>
      </c>
      <c r="H81" s="22">
        <f t="shared" si="10"/>
        <v>13.59891</v>
      </c>
      <c r="I81" s="22">
        <f t="shared" si="10"/>
        <v>13.534369999999999</v>
      </c>
      <c r="J81" s="22">
        <f t="shared" si="10"/>
        <v>13.27938</v>
      </c>
      <c r="K81" s="22">
        <f t="shared" si="7"/>
        <v>12.974320000000001</v>
      </c>
      <c r="L81" s="22">
        <f t="shared" si="7"/>
        <v>12.475580000000001</v>
      </c>
      <c r="M81" s="22">
        <f t="shared" si="7"/>
        <v>10.942729999999999</v>
      </c>
      <c r="N81" s="22">
        <f t="shared" si="7"/>
        <v>8.4316399999999998</v>
      </c>
    </row>
    <row r="82" spans="1:14" s="25" customFormat="1" ht="11.25" customHeight="1" x14ac:dyDescent="0.2">
      <c r="A82" s="27">
        <f t="shared" si="5"/>
        <v>3.5000000000000586E-3</v>
      </c>
      <c r="B82" s="33"/>
      <c r="C82" s="20">
        <f t="shared" si="8"/>
        <v>28</v>
      </c>
      <c r="D82" s="19">
        <f t="shared" si="10"/>
        <v>20.77591</v>
      </c>
      <c r="E82" s="19">
        <f t="shared" si="10"/>
        <v>15.32902</v>
      </c>
      <c r="F82" s="19">
        <f t="shared" si="10"/>
        <v>14.08836</v>
      </c>
      <c r="G82" s="19">
        <f t="shared" si="10"/>
        <v>13.85553</v>
      </c>
      <c r="H82" s="19">
        <f t="shared" si="10"/>
        <v>13.60224</v>
      </c>
      <c r="I82" s="19">
        <f t="shared" si="10"/>
        <v>13.53769</v>
      </c>
      <c r="J82" s="19">
        <f t="shared" si="10"/>
        <v>13.282640000000001</v>
      </c>
      <c r="K82" s="19">
        <f t="shared" si="7"/>
        <v>12.977510000000001</v>
      </c>
      <c r="L82" s="19">
        <f t="shared" si="7"/>
        <v>12.47865</v>
      </c>
      <c r="M82" s="19">
        <f t="shared" si="7"/>
        <v>10.945410000000001</v>
      </c>
      <c r="N82" s="19">
        <f t="shared" si="7"/>
        <v>8.4337099999999996</v>
      </c>
    </row>
    <row r="83" spans="1:14" ht="10.5" customHeight="1" x14ac:dyDescent="0.2">
      <c r="B83" s="29"/>
      <c r="C83" s="20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4" ht="10.5" customHeight="1" x14ac:dyDescent="0.2">
      <c r="B84" s="29"/>
      <c r="C84" s="20"/>
      <c r="D84" s="29"/>
      <c r="E84" s="29"/>
      <c r="F84" s="29"/>
      <c r="G84" s="29"/>
      <c r="H84" s="29"/>
      <c r="I84" s="29"/>
      <c r="J84" s="29"/>
      <c r="K84" s="29"/>
      <c r="L84" s="29"/>
      <c r="M84" s="29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6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180975</xdr:rowOff>
              </to>
            </anchor>
          </objectPr>
        </oleObject>
      </mc:Choice>
      <mc:Fallback>
        <oleObject progId="Paint.Picture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Dags_visit_naest</vt:lpstr>
      <vt:lpstr>LVT</vt:lpstr>
      <vt:lpstr>NVT</vt:lpstr>
      <vt:lpstr>Verdb_raun</vt:lpstr>
      <vt:lpstr>verdbspa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Dröfn Stína Guðmundsdóttir</dc:creator>
  <cp:lastModifiedBy>Dröfn Stína Guðmundsdóttir</cp:lastModifiedBy>
  <dcterms:created xsi:type="dcterms:W3CDTF">2023-10-18T09:26:48Z</dcterms:created>
  <dcterms:modified xsi:type="dcterms:W3CDTF">2023-10-18T09:28:40Z</dcterms:modified>
</cp:coreProperties>
</file>